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6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7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drawings/drawing8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drawings/drawing9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boss0.png" ContentType="image/.png"/>
  <Override PartName="/customUI/images/boss.png" ContentType="image/.png"/>
</Types>
</file>

<file path=_rels/.rels><?xml version="1.0" encoding="UTF-8" standalone="yes"?>
<Relationships xmlns="http://schemas.openxmlformats.org/package/2006/relationships"><Relationship Id="R9b5a23569595459d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a482a3b906af4f7b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EXCEL\IJAZAH 2018\APP IJAZAH\"/>
    </mc:Choice>
  </mc:AlternateContent>
  <bookViews>
    <workbookView showSheetTabs="0" xWindow="0" yWindow="0" windowWidth="24000" windowHeight="9630" tabRatio="0" activeTab="7"/>
  </bookViews>
  <sheets>
    <sheet name="menu" sheetId="28" r:id="rId1"/>
    <sheet name="biodata_ipa" sheetId="4" r:id="rId2"/>
    <sheet name="NILAI IPA" sheetId="24" r:id="rId3"/>
    <sheet name="C_hal_depan_A" sheetId="25" r:id="rId4"/>
    <sheet name="C_hal_belakang_A" sheetId="26" r:id="rId5"/>
    <sheet name="biodata_ips" sheetId="29" r:id="rId6"/>
    <sheet name="NILAI IPS" sheetId="30" r:id="rId7"/>
    <sheet name="C_hal_depan_S" sheetId="31" r:id="rId8"/>
    <sheet name="C_hal_belakang_S" sheetId="32" r:id="rId9"/>
  </sheets>
  <definedNames>
    <definedName name="BIODATA_IPA" localSheetId="5">biodata_ips!$C$10:$J$209</definedName>
    <definedName name="BIODATA_IPA" localSheetId="0">menu!#REF!</definedName>
    <definedName name="BIODATA_IPA">biodata_ipa!$C$10:$J$209</definedName>
    <definedName name="BIODATA_IPS">biodata_ips!$C$10:$J$209</definedName>
    <definedName name="CARI_IPA" localSheetId="7">C_hal_depan_S!$O$14</definedName>
    <definedName name="CARI_IPA">C_hal_depan_A!$O$14</definedName>
    <definedName name="CARI_IPS">C_hal_depan_S!$O$14</definedName>
    <definedName name="CARI2_IPA" localSheetId="8">C_hal_belakang_S!$S$14</definedName>
    <definedName name="CARI2_IPA">C_hal_belakang_A!$S$14</definedName>
    <definedName name="CARI2_IPS">C_hal_belakang_S!$S$14</definedName>
    <definedName name="NILAI_A" localSheetId="6">'NILAI IPS'!$C$10:$AL$209</definedName>
    <definedName name="NILAI_A">'NILAI IPA'!$C$10:$AL$209</definedName>
    <definedName name="NILAI_S">'NILAI IPS'!$C$10:$AL$209</definedName>
    <definedName name="_xlnm.Print_Area" localSheetId="4">C_hal_belakang_A!$C$9:$N$46</definedName>
    <definedName name="_xlnm.Print_Area" localSheetId="8">C_hal_belakang_S!$C$9:$N$46</definedName>
    <definedName name="_xlnm.Print_Area" localSheetId="3">C_hal_depan_A!$C$9:$K$45</definedName>
    <definedName name="_xlnm.Print_Area" localSheetId="7">C_hal_depan_S!$C$9:$K$45</definedName>
  </definedName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209" i="24" l="1"/>
  <c r="AO209" i="24"/>
  <c r="AO208" i="24"/>
  <c r="AN208" i="24"/>
  <c r="AO207" i="24"/>
  <c r="AN207" i="24"/>
  <c r="AO206" i="24"/>
  <c r="AN206" i="24"/>
  <c r="AO205" i="24"/>
  <c r="AN205" i="24"/>
  <c r="AO204" i="24"/>
  <c r="AN204" i="24"/>
  <c r="AO203" i="24"/>
  <c r="AN203" i="24"/>
  <c r="AO202" i="24"/>
  <c r="AN202" i="24"/>
  <c r="AO201" i="24"/>
  <c r="AN201" i="24"/>
  <c r="AO200" i="24"/>
  <c r="AN200" i="24"/>
  <c r="AO199" i="24"/>
  <c r="AN199" i="24"/>
  <c r="AO198" i="24"/>
  <c r="AN198" i="24"/>
  <c r="AO197" i="24"/>
  <c r="AN197" i="24"/>
  <c r="AO196" i="24"/>
  <c r="AN196" i="24"/>
  <c r="AO195" i="24"/>
  <c r="AN195" i="24"/>
  <c r="AO194" i="24"/>
  <c r="AN194" i="24"/>
  <c r="AO193" i="24"/>
  <c r="AN193" i="24"/>
  <c r="AO192" i="24"/>
  <c r="AN192" i="24"/>
  <c r="AO191" i="24"/>
  <c r="AN191" i="24"/>
  <c r="AO190" i="24"/>
  <c r="AN190" i="24"/>
  <c r="AO189" i="24"/>
  <c r="AN189" i="24"/>
  <c r="AO188" i="24"/>
  <c r="AN188" i="24"/>
  <c r="AO187" i="24"/>
  <c r="AN187" i="24"/>
  <c r="AO186" i="24"/>
  <c r="AN186" i="24"/>
  <c r="AO185" i="24"/>
  <c r="AN185" i="24"/>
  <c r="AO184" i="24"/>
  <c r="AN184" i="24"/>
  <c r="AO183" i="24"/>
  <c r="AN183" i="24"/>
  <c r="AO182" i="24"/>
  <c r="AN182" i="24"/>
  <c r="AO181" i="24"/>
  <c r="AN181" i="24"/>
  <c r="AO180" i="24"/>
  <c r="AN180" i="24"/>
  <c r="AO179" i="24"/>
  <c r="AN179" i="24"/>
  <c r="AO178" i="24"/>
  <c r="AN178" i="24"/>
  <c r="AO177" i="24"/>
  <c r="AN177" i="24"/>
  <c r="AO176" i="24"/>
  <c r="AN176" i="24"/>
  <c r="AO175" i="24"/>
  <c r="AN175" i="24"/>
  <c r="AO174" i="24"/>
  <c r="AN174" i="24"/>
  <c r="AO173" i="24"/>
  <c r="AN173" i="24"/>
  <c r="AO172" i="24"/>
  <c r="AN172" i="24"/>
  <c r="AO171" i="24"/>
  <c r="AN171" i="24"/>
  <c r="AO170" i="24"/>
  <c r="AN170" i="24"/>
  <c r="AO169" i="24"/>
  <c r="AN169" i="24"/>
  <c r="AO168" i="24"/>
  <c r="AN168" i="24"/>
  <c r="AO167" i="24"/>
  <c r="AN167" i="24"/>
  <c r="AO166" i="24"/>
  <c r="AN166" i="24"/>
  <c r="AO165" i="24"/>
  <c r="AN165" i="24"/>
  <c r="AO164" i="24"/>
  <c r="AN164" i="24"/>
  <c r="AO163" i="24"/>
  <c r="AN163" i="24"/>
  <c r="AO162" i="24"/>
  <c r="AN162" i="24"/>
  <c r="AO161" i="24"/>
  <c r="AN161" i="24"/>
  <c r="AO160" i="24"/>
  <c r="AN160" i="24"/>
  <c r="AO159" i="24"/>
  <c r="AN159" i="24"/>
  <c r="AO158" i="24"/>
  <c r="AN158" i="24"/>
  <c r="AO157" i="24"/>
  <c r="AN157" i="24"/>
  <c r="AO156" i="24"/>
  <c r="AN156" i="24"/>
  <c r="AO155" i="24"/>
  <c r="AN155" i="24"/>
  <c r="AO154" i="24"/>
  <c r="AN154" i="24"/>
  <c r="AO153" i="24"/>
  <c r="AN153" i="24"/>
  <c r="AO152" i="24"/>
  <c r="AN152" i="24"/>
  <c r="AO151" i="24"/>
  <c r="AN151" i="24"/>
  <c r="AO150" i="24"/>
  <c r="AN150" i="24"/>
  <c r="AO149" i="24"/>
  <c r="AN149" i="24"/>
  <c r="AO148" i="24"/>
  <c r="AN148" i="24"/>
  <c r="AO147" i="24"/>
  <c r="AN147" i="24"/>
  <c r="AO146" i="24"/>
  <c r="AN146" i="24"/>
  <c r="AO145" i="24"/>
  <c r="AN145" i="24"/>
  <c r="AO144" i="24"/>
  <c r="AN144" i="24"/>
  <c r="AO143" i="24"/>
  <c r="AN143" i="24"/>
  <c r="AO142" i="24"/>
  <c r="AN142" i="24"/>
  <c r="AO141" i="24"/>
  <c r="AN141" i="24"/>
  <c r="AO140" i="24"/>
  <c r="AN140" i="24"/>
  <c r="AO139" i="24"/>
  <c r="AN139" i="24"/>
  <c r="AO138" i="24"/>
  <c r="AN138" i="24"/>
  <c r="AO137" i="24"/>
  <c r="AN137" i="24"/>
  <c r="AO136" i="24"/>
  <c r="AN136" i="24"/>
  <c r="AO135" i="24"/>
  <c r="AN135" i="24"/>
  <c r="AO134" i="24"/>
  <c r="AN134" i="24"/>
  <c r="AO133" i="24"/>
  <c r="AN133" i="24"/>
  <c r="AO132" i="24"/>
  <c r="AN132" i="24"/>
  <c r="AO131" i="24"/>
  <c r="AN131" i="24"/>
  <c r="AO130" i="24"/>
  <c r="AN130" i="24"/>
  <c r="AO129" i="24"/>
  <c r="AN129" i="24"/>
  <c r="AO128" i="24"/>
  <c r="AN128" i="24"/>
  <c r="AO127" i="24"/>
  <c r="AN127" i="24"/>
  <c r="AO126" i="24"/>
  <c r="AN126" i="24"/>
  <c r="AO125" i="24"/>
  <c r="AN125" i="24"/>
  <c r="AO124" i="24"/>
  <c r="AN124" i="24"/>
  <c r="AO123" i="24"/>
  <c r="AN123" i="24"/>
  <c r="AO122" i="24"/>
  <c r="AN122" i="24"/>
  <c r="AO121" i="24"/>
  <c r="AN121" i="24"/>
  <c r="AO120" i="24"/>
  <c r="AN120" i="24"/>
  <c r="AO119" i="24"/>
  <c r="AN119" i="24"/>
  <c r="AO118" i="24"/>
  <c r="AN118" i="24"/>
  <c r="AO117" i="24"/>
  <c r="AN117" i="24"/>
  <c r="AO116" i="24"/>
  <c r="AN116" i="24"/>
  <c r="AO115" i="24"/>
  <c r="AN115" i="24"/>
  <c r="AO114" i="24"/>
  <c r="AN114" i="24"/>
  <c r="AO113" i="24"/>
  <c r="AN113" i="24"/>
  <c r="AO112" i="24"/>
  <c r="AN112" i="24"/>
  <c r="AO111" i="24"/>
  <c r="AN111" i="24"/>
  <c r="AO110" i="24"/>
  <c r="AN110" i="24"/>
  <c r="AO109" i="24"/>
  <c r="AN109" i="24"/>
  <c r="AO108" i="24"/>
  <c r="AN108" i="24"/>
  <c r="AO107" i="24"/>
  <c r="AN107" i="24"/>
  <c r="AO106" i="24"/>
  <c r="AN106" i="24"/>
  <c r="AO105" i="24"/>
  <c r="AN105" i="24"/>
  <c r="AO104" i="24"/>
  <c r="AN104" i="24"/>
  <c r="AO103" i="24"/>
  <c r="AN103" i="24"/>
  <c r="AO102" i="24"/>
  <c r="AN102" i="24"/>
  <c r="AO101" i="24"/>
  <c r="AN101" i="24"/>
  <c r="AO100" i="24"/>
  <c r="AN100" i="24"/>
  <c r="AO99" i="24"/>
  <c r="AN99" i="24"/>
  <c r="AO98" i="24"/>
  <c r="AN98" i="24"/>
  <c r="AO97" i="24"/>
  <c r="AN97" i="24"/>
  <c r="AO96" i="24"/>
  <c r="AN96" i="24"/>
  <c r="AO95" i="24"/>
  <c r="AN95" i="24"/>
  <c r="AO94" i="24"/>
  <c r="AN94" i="24"/>
  <c r="AO93" i="24"/>
  <c r="AN93" i="24"/>
  <c r="AO92" i="24"/>
  <c r="AN92" i="24"/>
  <c r="AO91" i="24"/>
  <c r="AN91" i="24"/>
  <c r="AO90" i="24"/>
  <c r="AN90" i="24"/>
  <c r="AO89" i="24"/>
  <c r="AN89" i="24"/>
  <c r="AO88" i="24"/>
  <c r="AN88" i="24"/>
  <c r="AO87" i="24"/>
  <c r="AN87" i="24"/>
  <c r="AO86" i="24"/>
  <c r="AN86" i="24"/>
  <c r="AO85" i="24"/>
  <c r="AN85" i="24"/>
  <c r="AO84" i="24"/>
  <c r="AN84" i="24"/>
  <c r="AO83" i="24"/>
  <c r="AN83" i="24"/>
  <c r="AO82" i="24"/>
  <c r="AN82" i="24"/>
  <c r="AO81" i="24"/>
  <c r="AN81" i="24"/>
  <c r="AO80" i="24"/>
  <c r="AN80" i="24"/>
  <c r="AO79" i="24"/>
  <c r="AN79" i="24"/>
  <c r="AO78" i="24"/>
  <c r="AN78" i="24"/>
  <c r="AO77" i="24"/>
  <c r="AN77" i="24"/>
  <c r="AO76" i="24"/>
  <c r="AN76" i="24"/>
  <c r="AO75" i="24"/>
  <c r="AN75" i="24"/>
  <c r="AO74" i="24"/>
  <c r="AN74" i="24"/>
  <c r="AO73" i="24"/>
  <c r="AN73" i="24"/>
  <c r="AO72" i="24"/>
  <c r="AN72" i="24"/>
  <c r="AO71" i="24"/>
  <c r="AN71" i="24"/>
  <c r="AO70" i="24"/>
  <c r="AN70" i="24"/>
  <c r="AO69" i="24"/>
  <c r="AN69" i="24"/>
  <c r="AO68" i="24"/>
  <c r="AN68" i="24"/>
  <c r="AO67" i="24"/>
  <c r="AN67" i="24"/>
  <c r="AO66" i="24"/>
  <c r="AN66" i="24"/>
  <c r="AO65" i="24"/>
  <c r="AN65" i="24"/>
  <c r="AO64" i="24"/>
  <c r="AN64" i="24"/>
  <c r="AO63" i="24"/>
  <c r="AN63" i="24"/>
  <c r="AO62" i="24"/>
  <c r="AN62" i="24"/>
  <c r="AO61" i="24"/>
  <c r="AN61" i="24"/>
  <c r="AO60" i="24"/>
  <c r="AN60" i="24"/>
  <c r="AO59" i="24"/>
  <c r="AN59" i="24"/>
  <c r="AO58" i="24"/>
  <c r="AN58" i="24"/>
  <c r="AO57" i="24"/>
  <c r="AN57" i="24"/>
  <c r="AO56" i="24"/>
  <c r="AN56" i="24"/>
  <c r="AO55" i="24"/>
  <c r="AN55" i="24"/>
  <c r="AO54" i="24"/>
  <c r="AN54" i="24"/>
  <c r="AO53" i="24"/>
  <c r="AN53" i="24"/>
  <c r="AO52" i="24"/>
  <c r="AN52" i="24"/>
  <c r="AO51" i="24"/>
  <c r="AN51" i="24"/>
  <c r="AO50" i="24"/>
  <c r="AN50" i="24"/>
  <c r="AO49" i="24"/>
  <c r="AN49" i="24"/>
  <c r="AO48" i="24"/>
  <c r="AN48" i="24"/>
  <c r="AO47" i="24"/>
  <c r="AN47" i="24"/>
  <c r="AO46" i="24"/>
  <c r="AN46" i="24"/>
  <c r="AO45" i="24"/>
  <c r="AN45" i="24"/>
  <c r="AO44" i="24"/>
  <c r="AN44" i="24"/>
  <c r="AO43" i="24"/>
  <c r="AN43" i="24"/>
  <c r="AO42" i="24"/>
  <c r="AN42" i="24"/>
  <c r="AO41" i="24"/>
  <c r="AN41" i="24"/>
  <c r="AO40" i="24"/>
  <c r="AN40" i="24"/>
  <c r="AO39" i="24"/>
  <c r="AN39" i="24"/>
  <c r="AO38" i="24"/>
  <c r="AN38" i="24"/>
  <c r="AO37" i="24"/>
  <c r="AN37" i="24"/>
  <c r="AO36" i="24"/>
  <c r="AN36" i="24"/>
  <c r="AO35" i="24"/>
  <c r="AN35" i="24"/>
  <c r="AO34" i="24"/>
  <c r="AN34" i="24"/>
  <c r="AO33" i="24"/>
  <c r="AN33" i="24"/>
  <c r="AO32" i="24"/>
  <c r="AN32" i="24"/>
  <c r="AO31" i="24"/>
  <c r="AN31" i="24"/>
  <c r="AO30" i="24"/>
  <c r="AN30" i="24"/>
  <c r="AO29" i="24"/>
  <c r="AN29" i="24"/>
  <c r="AO28" i="24"/>
  <c r="AN28" i="24"/>
  <c r="AO27" i="24"/>
  <c r="AN27" i="24"/>
  <c r="AO26" i="24"/>
  <c r="AN26" i="24"/>
  <c r="AO25" i="24"/>
  <c r="AN25" i="24"/>
  <c r="AO24" i="24"/>
  <c r="AN24" i="24"/>
  <c r="AO23" i="24"/>
  <c r="AN23" i="24"/>
  <c r="AO22" i="24"/>
  <c r="AN22" i="24"/>
  <c r="AO21" i="24"/>
  <c r="AN21" i="24"/>
  <c r="AO20" i="24"/>
  <c r="AN20" i="24"/>
  <c r="AO19" i="24"/>
  <c r="AN19" i="24"/>
  <c r="AO18" i="24"/>
  <c r="AN18" i="24"/>
  <c r="AO17" i="24"/>
  <c r="AN17" i="24"/>
  <c r="AO16" i="24"/>
  <c r="AN16" i="24"/>
  <c r="AO15" i="24"/>
  <c r="AN15" i="24"/>
  <c r="AO14" i="24"/>
  <c r="AN14" i="24"/>
  <c r="AO13" i="24"/>
  <c r="AN13" i="24"/>
  <c r="AO12" i="24"/>
  <c r="AN12" i="24"/>
  <c r="AO11" i="24"/>
  <c r="AN11" i="24"/>
  <c r="AO10" i="24"/>
  <c r="AN10" i="24"/>
  <c r="AN10" i="30" l="1"/>
  <c r="AO10" i="30"/>
  <c r="AN209" i="30"/>
  <c r="AN208" i="30"/>
  <c r="AN207" i="30"/>
  <c r="AN206" i="30"/>
  <c r="AN205" i="30"/>
  <c r="AN204" i="30"/>
  <c r="AN203" i="30"/>
  <c r="AN202" i="30"/>
  <c r="AN201" i="30"/>
  <c r="AN200" i="30"/>
  <c r="AN199" i="30"/>
  <c r="AN198" i="30"/>
  <c r="AN197" i="30"/>
  <c r="AN196" i="30"/>
  <c r="AN195" i="30"/>
  <c r="AN194" i="30"/>
  <c r="AN193" i="30"/>
  <c r="AN192" i="30"/>
  <c r="AN191" i="30"/>
  <c r="AN190" i="30"/>
  <c r="AN189" i="30"/>
  <c r="AN188" i="30"/>
  <c r="AN187" i="30"/>
  <c r="AN186" i="30"/>
  <c r="AN185" i="30"/>
  <c r="AN184" i="30"/>
  <c r="AN183" i="30"/>
  <c r="AN182" i="30"/>
  <c r="AN181" i="30"/>
  <c r="AN180" i="30"/>
  <c r="AN179" i="30"/>
  <c r="AN178" i="30"/>
  <c r="AN177" i="30"/>
  <c r="AN176" i="30"/>
  <c r="AN175" i="30"/>
  <c r="AN174" i="30"/>
  <c r="AN173" i="30"/>
  <c r="AN172" i="30"/>
  <c r="AN171" i="30"/>
  <c r="AN170" i="30"/>
  <c r="AN169" i="30"/>
  <c r="AN168" i="30"/>
  <c r="AN167" i="30"/>
  <c r="AN166" i="30"/>
  <c r="AN165" i="30"/>
  <c r="AN164" i="30"/>
  <c r="AN163" i="30"/>
  <c r="AN162" i="30"/>
  <c r="AN161" i="30"/>
  <c r="AN160" i="30"/>
  <c r="AN159" i="30"/>
  <c r="AN158" i="30"/>
  <c r="AN157" i="30"/>
  <c r="AN156" i="30"/>
  <c r="AN155" i="30"/>
  <c r="AN154" i="30"/>
  <c r="AN153" i="30"/>
  <c r="AN152" i="30"/>
  <c r="AN151" i="30"/>
  <c r="AN150" i="30"/>
  <c r="AN149" i="30"/>
  <c r="AN148" i="30"/>
  <c r="AN147" i="30"/>
  <c r="AN146" i="30"/>
  <c r="AN145" i="30"/>
  <c r="AN144" i="30"/>
  <c r="AN143" i="30"/>
  <c r="AN142" i="30"/>
  <c r="AN141" i="30"/>
  <c r="AN140" i="30"/>
  <c r="AN139" i="30"/>
  <c r="AN138" i="30"/>
  <c r="AN137" i="30"/>
  <c r="AN136" i="30"/>
  <c r="AN135" i="30"/>
  <c r="AN134" i="30"/>
  <c r="AN133" i="30"/>
  <c r="AN132" i="30"/>
  <c r="AN131" i="30"/>
  <c r="AN130" i="30"/>
  <c r="AN129" i="30"/>
  <c r="AN128" i="30"/>
  <c r="AN127" i="30"/>
  <c r="AN126" i="30"/>
  <c r="AN125" i="30"/>
  <c r="AN124" i="30"/>
  <c r="AN123" i="30"/>
  <c r="AN122" i="30"/>
  <c r="AN121" i="30"/>
  <c r="AN120" i="30"/>
  <c r="AN119" i="30"/>
  <c r="AN118" i="30"/>
  <c r="AN117" i="30"/>
  <c r="AN116" i="30"/>
  <c r="AN115" i="30"/>
  <c r="AN114" i="30"/>
  <c r="AN113" i="30"/>
  <c r="AN112" i="30"/>
  <c r="AN111" i="30"/>
  <c r="AN110" i="30"/>
  <c r="AN109" i="30"/>
  <c r="AN108" i="30"/>
  <c r="AN107" i="30"/>
  <c r="AN106" i="30"/>
  <c r="AN105" i="30"/>
  <c r="AN104" i="30"/>
  <c r="AN103" i="30"/>
  <c r="AN102" i="30"/>
  <c r="AN101" i="30"/>
  <c r="AN100" i="30"/>
  <c r="AN99" i="30"/>
  <c r="AN98" i="30"/>
  <c r="AN97" i="30"/>
  <c r="AN96" i="30"/>
  <c r="AN95" i="30"/>
  <c r="AN94" i="30"/>
  <c r="AN93" i="30"/>
  <c r="AN92" i="30"/>
  <c r="AN91" i="30"/>
  <c r="AN90" i="30"/>
  <c r="AN89" i="30"/>
  <c r="AN88" i="30"/>
  <c r="AN87" i="30"/>
  <c r="AN86" i="30"/>
  <c r="AN85" i="30"/>
  <c r="AN84" i="30"/>
  <c r="AN83" i="30"/>
  <c r="AN82" i="30"/>
  <c r="AN81" i="30"/>
  <c r="AN80" i="30"/>
  <c r="AN79" i="30"/>
  <c r="AN78" i="30"/>
  <c r="AN77" i="30"/>
  <c r="AN76" i="30"/>
  <c r="AN75" i="30"/>
  <c r="AN74" i="30"/>
  <c r="AN73" i="30"/>
  <c r="AN72" i="30"/>
  <c r="AN71" i="30"/>
  <c r="AN70" i="30"/>
  <c r="AN69" i="30"/>
  <c r="AN68" i="30"/>
  <c r="AN67" i="30"/>
  <c r="AN66" i="30"/>
  <c r="AN65" i="30"/>
  <c r="AN64" i="30"/>
  <c r="AN63" i="30"/>
  <c r="AN62" i="30"/>
  <c r="AN61" i="30"/>
  <c r="AN60" i="30"/>
  <c r="AN59" i="30"/>
  <c r="AN58" i="30"/>
  <c r="AN57" i="30"/>
  <c r="AN56" i="30"/>
  <c r="AN55" i="30"/>
  <c r="AN54" i="30"/>
  <c r="AN53" i="30"/>
  <c r="AN52" i="30"/>
  <c r="AN51" i="30"/>
  <c r="AN50" i="30"/>
  <c r="AN49" i="30"/>
  <c r="AN48" i="30"/>
  <c r="AN47" i="30"/>
  <c r="AN46" i="30"/>
  <c r="AN45" i="30"/>
  <c r="AN44" i="30"/>
  <c r="AN43" i="30"/>
  <c r="AN42" i="30"/>
  <c r="AN41" i="30"/>
  <c r="AN40" i="30"/>
  <c r="AN39" i="30"/>
  <c r="AN38" i="30"/>
  <c r="AN37" i="30"/>
  <c r="AN36" i="30"/>
  <c r="AN35" i="30"/>
  <c r="AN34" i="30"/>
  <c r="AN33" i="30"/>
  <c r="AN32" i="30"/>
  <c r="AN31" i="30"/>
  <c r="AN30" i="30"/>
  <c r="AN29" i="30"/>
  <c r="AN28" i="30"/>
  <c r="AN27" i="30"/>
  <c r="AN26" i="30"/>
  <c r="AN25" i="30"/>
  <c r="AN24" i="30"/>
  <c r="AN23" i="30"/>
  <c r="AN22" i="30"/>
  <c r="AN21" i="30"/>
  <c r="AN20" i="30"/>
  <c r="AN19" i="30"/>
  <c r="AN18" i="30"/>
  <c r="AN17" i="30"/>
  <c r="AN16" i="30"/>
  <c r="AN15" i="30"/>
  <c r="AN14" i="30"/>
  <c r="AN13" i="30"/>
  <c r="AN12" i="30"/>
  <c r="AN11" i="30"/>
  <c r="AO209" i="30"/>
  <c r="AO208" i="30"/>
  <c r="AO207" i="30"/>
  <c r="AO206" i="30"/>
  <c r="AO205" i="30"/>
  <c r="AO204" i="30"/>
  <c r="AO203" i="30"/>
  <c r="AO202" i="30"/>
  <c r="AO201" i="30"/>
  <c r="AO200" i="30"/>
  <c r="AO199" i="30"/>
  <c r="AO198" i="30"/>
  <c r="AO197" i="30"/>
  <c r="AO196" i="30"/>
  <c r="AO195" i="30"/>
  <c r="AO194" i="30"/>
  <c r="AO193" i="30"/>
  <c r="AO192" i="30"/>
  <c r="AO191" i="30"/>
  <c r="AO190" i="30"/>
  <c r="AO189" i="30"/>
  <c r="AO188" i="30"/>
  <c r="AO187" i="30"/>
  <c r="AO186" i="30"/>
  <c r="AO185" i="30"/>
  <c r="AO184" i="30"/>
  <c r="AO183" i="30"/>
  <c r="AO182" i="30"/>
  <c r="AO181" i="30"/>
  <c r="AO180" i="30"/>
  <c r="AO179" i="30"/>
  <c r="AO178" i="30"/>
  <c r="AO177" i="30"/>
  <c r="AO176" i="30"/>
  <c r="AO175" i="30"/>
  <c r="AO174" i="30"/>
  <c r="AO173" i="30"/>
  <c r="AO172" i="30"/>
  <c r="AO171" i="30"/>
  <c r="AO170" i="30"/>
  <c r="AO169" i="30"/>
  <c r="AO168" i="30"/>
  <c r="AO167" i="30"/>
  <c r="AO166" i="30"/>
  <c r="AO165" i="30"/>
  <c r="AO164" i="30"/>
  <c r="AO163" i="30"/>
  <c r="AO162" i="30"/>
  <c r="AO161" i="30"/>
  <c r="AO160" i="30"/>
  <c r="AO159" i="30"/>
  <c r="AO158" i="30"/>
  <c r="AO157" i="30"/>
  <c r="AO156" i="30"/>
  <c r="AO155" i="30"/>
  <c r="AO154" i="30"/>
  <c r="AO153" i="30"/>
  <c r="AO152" i="30"/>
  <c r="AO151" i="30"/>
  <c r="AO150" i="30"/>
  <c r="AO149" i="30"/>
  <c r="AO148" i="30"/>
  <c r="AO147" i="30"/>
  <c r="AO146" i="30"/>
  <c r="AO145" i="30"/>
  <c r="AO144" i="30"/>
  <c r="AO143" i="30"/>
  <c r="AO142" i="30"/>
  <c r="AO141" i="30"/>
  <c r="AO140" i="30"/>
  <c r="AO139" i="30"/>
  <c r="AO138" i="30"/>
  <c r="AO137" i="30"/>
  <c r="AO136" i="30"/>
  <c r="AO135" i="30"/>
  <c r="AO134" i="30"/>
  <c r="AO133" i="30"/>
  <c r="AO132" i="30"/>
  <c r="AO131" i="30"/>
  <c r="AO130" i="30"/>
  <c r="AO129" i="30"/>
  <c r="AO128" i="30"/>
  <c r="AO127" i="30"/>
  <c r="AO126" i="30"/>
  <c r="AO125" i="30"/>
  <c r="AO124" i="30"/>
  <c r="AO123" i="30"/>
  <c r="AO122" i="30"/>
  <c r="AO121" i="30"/>
  <c r="AO120" i="30"/>
  <c r="AO119" i="30"/>
  <c r="AO118" i="30"/>
  <c r="AO117" i="30"/>
  <c r="AO116" i="30"/>
  <c r="AO115" i="30"/>
  <c r="AO114" i="30"/>
  <c r="AO113" i="30"/>
  <c r="AO112" i="30"/>
  <c r="AO111" i="30"/>
  <c r="AO110" i="30"/>
  <c r="AO109" i="30"/>
  <c r="AO108" i="30"/>
  <c r="AO107" i="30"/>
  <c r="AO106" i="30"/>
  <c r="AO105" i="30"/>
  <c r="AO104" i="30"/>
  <c r="AO103" i="30"/>
  <c r="AO102" i="30"/>
  <c r="AO101" i="30"/>
  <c r="AO100" i="30"/>
  <c r="AO99" i="30"/>
  <c r="AO98" i="30"/>
  <c r="AO97" i="30"/>
  <c r="AO96" i="30"/>
  <c r="AO95" i="30"/>
  <c r="AO94" i="30"/>
  <c r="AO93" i="30"/>
  <c r="AO92" i="30"/>
  <c r="AO91" i="30"/>
  <c r="AO90" i="30"/>
  <c r="AO89" i="30"/>
  <c r="AO88" i="30"/>
  <c r="AO87" i="30"/>
  <c r="AO86" i="30"/>
  <c r="AO85" i="30"/>
  <c r="AO84" i="30"/>
  <c r="AO83" i="30"/>
  <c r="AO82" i="30"/>
  <c r="AO81" i="30"/>
  <c r="AO80" i="30"/>
  <c r="AO79" i="30"/>
  <c r="AO78" i="30"/>
  <c r="AO77" i="30"/>
  <c r="AO76" i="30"/>
  <c r="AO75" i="30"/>
  <c r="AO74" i="30"/>
  <c r="AO73" i="30"/>
  <c r="AO72" i="30"/>
  <c r="AO71" i="30"/>
  <c r="AO70" i="30"/>
  <c r="AO69" i="30"/>
  <c r="AO68" i="30"/>
  <c r="AO67" i="30"/>
  <c r="AO66" i="30"/>
  <c r="AO65" i="30"/>
  <c r="AO64" i="30"/>
  <c r="AO63" i="30"/>
  <c r="AO62" i="30"/>
  <c r="AO61" i="30"/>
  <c r="AO60" i="30"/>
  <c r="AO59" i="30"/>
  <c r="AO58" i="30"/>
  <c r="AO57" i="30"/>
  <c r="AO56" i="30"/>
  <c r="AO55" i="30"/>
  <c r="AO54" i="30"/>
  <c r="AO53" i="30"/>
  <c r="AO52" i="30"/>
  <c r="AO51" i="30"/>
  <c r="AO50" i="30"/>
  <c r="AO49" i="30"/>
  <c r="AO48" i="30"/>
  <c r="AO47" i="30"/>
  <c r="AO46" i="30"/>
  <c r="AO45" i="30"/>
  <c r="AO44" i="30"/>
  <c r="AO43" i="30"/>
  <c r="AO42" i="30"/>
  <c r="AO41" i="30"/>
  <c r="AO40" i="30"/>
  <c r="AO39" i="30"/>
  <c r="AO38" i="30"/>
  <c r="AO37" i="30"/>
  <c r="AO36" i="30"/>
  <c r="AO35" i="30"/>
  <c r="AO34" i="30"/>
  <c r="AO33" i="30"/>
  <c r="AO32" i="30"/>
  <c r="AO31" i="30"/>
  <c r="AO30" i="30"/>
  <c r="AO29" i="30"/>
  <c r="AO28" i="30"/>
  <c r="AO27" i="30"/>
  <c r="AO26" i="30"/>
  <c r="AO25" i="30"/>
  <c r="AO24" i="30"/>
  <c r="AO23" i="30"/>
  <c r="AO22" i="30"/>
  <c r="AO21" i="30"/>
  <c r="AO20" i="30"/>
  <c r="AO19" i="30"/>
  <c r="AO18" i="30"/>
  <c r="AO17" i="30"/>
  <c r="AO16" i="30"/>
  <c r="AO15" i="30"/>
  <c r="AO14" i="30"/>
  <c r="AO13" i="30"/>
  <c r="AO12" i="30"/>
  <c r="AO11" i="30"/>
  <c r="AP10" i="30"/>
  <c r="I39" i="32" l="1"/>
  <c r="I36" i="31"/>
  <c r="G22" i="31"/>
  <c r="I39" i="26"/>
  <c r="F23" i="25"/>
  <c r="G22" i="25"/>
  <c r="I36" i="25"/>
  <c r="E20" i="25"/>
  <c r="K30" i="28" l="1"/>
  <c r="G36" i="32" l="1"/>
  <c r="G35" i="32"/>
  <c r="G34" i="32"/>
  <c r="F32" i="32"/>
  <c r="F11" i="30"/>
  <c r="E11" i="30"/>
  <c r="D11" i="30"/>
  <c r="F10" i="30"/>
  <c r="E10" i="30"/>
  <c r="D10" i="30"/>
  <c r="F209" i="30"/>
  <c r="E209" i="30"/>
  <c r="D209" i="30"/>
  <c r="F208" i="30"/>
  <c r="E208" i="30"/>
  <c r="D208" i="30"/>
  <c r="F207" i="30"/>
  <c r="E207" i="30"/>
  <c r="D207" i="30"/>
  <c r="F206" i="30"/>
  <c r="E206" i="30"/>
  <c r="D206" i="30"/>
  <c r="F205" i="30"/>
  <c r="E205" i="30"/>
  <c r="D205" i="30"/>
  <c r="F204" i="30"/>
  <c r="E204" i="30"/>
  <c r="D204" i="30"/>
  <c r="F203" i="30"/>
  <c r="E203" i="30"/>
  <c r="D203" i="30"/>
  <c r="F202" i="30"/>
  <c r="E202" i="30"/>
  <c r="D202" i="30"/>
  <c r="F201" i="30"/>
  <c r="E201" i="30"/>
  <c r="D201" i="30"/>
  <c r="F200" i="30"/>
  <c r="E200" i="30"/>
  <c r="D200" i="30"/>
  <c r="F199" i="30"/>
  <c r="E199" i="30"/>
  <c r="D199" i="30"/>
  <c r="F198" i="30"/>
  <c r="E198" i="30"/>
  <c r="D198" i="30"/>
  <c r="F197" i="30"/>
  <c r="E197" i="30"/>
  <c r="D197" i="30"/>
  <c r="F196" i="30"/>
  <c r="E196" i="30"/>
  <c r="D196" i="30"/>
  <c r="F195" i="30"/>
  <c r="E195" i="30"/>
  <c r="D195" i="30"/>
  <c r="F194" i="30"/>
  <c r="E194" i="30"/>
  <c r="D194" i="30"/>
  <c r="F193" i="30"/>
  <c r="E193" i="30"/>
  <c r="D193" i="30"/>
  <c r="F192" i="30"/>
  <c r="E192" i="30"/>
  <c r="D192" i="30"/>
  <c r="F191" i="30"/>
  <c r="E191" i="30"/>
  <c r="D191" i="30"/>
  <c r="F190" i="30"/>
  <c r="E190" i="30"/>
  <c r="D190" i="30"/>
  <c r="F189" i="30"/>
  <c r="E189" i="30"/>
  <c r="D189" i="30"/>
  <c r="F188" i="30"/>
  <c r="E188" i="30"/>
  <c r="D188" i="30"/>
  <c r="F187" i="30"/>
  <c r="E187" i="30"/>
  <c r="D187" i="30"/>
  <c r="F186" i="30"/>
  <c r="E186" i="30"/>
  <c r="D186" i="30"/>
  <c r="F185" i="30"/>
  <c r="E185" i="30"/>
  <c r="D185" i="30"/>
  <c r="F184" i="30"/>
  <c r="E184" i="30"/>
  <c r="D184" i="30"/>
  <c r="F183" i="30"/>
  <c r="E183" i="30"/>
  <c r="D183" i="30"/>
  <c r="F182" i="30"/>
  <c r="E182" i="30"/>
  <c r="D182" i="30"/>
  <c r="F181" i="30"/>
  <c r="E181" i="30"/>
  <c r="D181" i="30"/>
  <c r="F180" i="30"/>
  <c r="E180" i="30"/>
  <c r="D180" i="30"/>
  <c r="F179" i="30"/>
  <c r="E179" i="30"/>
  <c r="D179" i="30"/>
  <c r="F178" i="30"/>
  <c r="E178" i="30"/>
  <c r="D178" i="30"/>
  <c r="F177" i="30"/>
  <c r="E177" i="30"/>
  <c r="D177" i="30"/>
  <c r="F176" i="30"/>
  <c r="E176" i="30"/>
  <c r="D176" i="30"/>
  <c r="F175" i="30"/>
  <c r="E175" i="30"/>
  <c r="D175" i="30"/>
  <c r="F174" i="30"/>
  <c r="E174" i="30"/>
  <c r="D174" i="30"/>
  <c r="F173" i="30"/>
  <c r="E173" i="30"/>
  <c r="D173" i="30"/>
  <c r="F172" i="30"/>
  <c r="E172" i="30"/>
  <c r="D172" i="30"/>
  <c r="F171" i="30"/>
  <c r="E171" i="30"/>
  <c r="D171" i="30"/>
  <c r="F170" i="30"/>
  <c r="E170" i="30"/>
  <c r="D170" i="30"/>
  <c r="F169" i="30"/>
  <c r="E169" i="30"/>
  <c r="D169" i="30"/>
  <c r="F168" i="30"/>
  <c r="E168" i="30"/>
  <c r="D168" i="30"/>
  <c r="F167" i="30"/>
  <c r="E167" i="30"/>
  <c r="D167" i="30"/>
  <c r="F166" i="30"/>
  <c r="E166" i="30"/>
  <c r="D166" i="30"/>
  <c r="F165" i="30"/>
  <c r="E165" i="30"/>
  <c r="D165" i="30"/>
  <c r="F164" i="30"/>
  <c r="E164" i="30"/>
  <c r="D164" i="30"/>
  <c r="F163" i="30"/>
  <c r="E163" i="30"/>
  <c r="D163" i="30"/>
  <c r="F162" i="30"/>
  <c r="E162" i="30"/>
  <c r="D162" i="30"/>
  <c r="F161" i="30"/>
  <c r="E161" i="30"/>
  <c r="D161" i="30"/>
  <c r="F160" i="30"/>
  <c r="E160" i="30"/>
  <c r="D160" i="30"/>
  <c r="F159" i="30"/>
  <c r="E159" i="30"/>
  <c r="D159" i="30"/>
  <c r="F158" i="30"/>
  <c r="E158" i="30"/>
  <c r="D158" i="30"/>
  <c r="F157" i="30"/>
  <c r="E157" i="30"/>
  <c r="D157" i="30"/>
  <c r="F156" i="30"/>
  <c r="E156" i="30"/>
  <c r="D156" i="30"/>
  <c r="F155" i="30"/>
  <c r="E155" i="30"/>
  <c r="D155" i="30"/>
  <c r="F154" i="30"/>
  <c r="E154" i="30"/>
  <c r="D154" i="30"/>
  <c r="F153" i="30"/>
  <c r="E153" i="30"/>
  <c r="D153" i="30"/>
  <c r="F152" i="30"/>
  <c r="E152" i="30"/>
  <c r="D152" i="30"/>
  <c r="F151" i="30"/>
  <c r="E151" i="30"/>
  <c r="D151" i="30"/>
  <c r="F150" i="30"/>
  <c r="E150" i="30"/>
  <c r="D150" i="30"/>
  <c r="F149" i="30"/>
  <c r="E149" i="30"/>
  <c r="D149" i="30"/>
  <c r="F148" i="30"/>
  <c r="E148" i="30"/>
  <c r="D148" i="30"/>
  <c r="F147" i="30"/>
  <c r="E147" i="30"/>
  <c r="D147" i="30"/>
  <c r="F146" i="30"/>
  <c r="E146" i="30"/>
  <c r="D146" i="30"/>
  <c r="F145" i="30"/>
  <c r="E145" i="30"/>
  <c r="D145" i="30"/>
  <c r="F144" i="30"/>
  <c r="E144" i="30"/>
  <c r="D144" i="30"/>
  <c r="F143" i="30"/>
  <c r="E143" i="30"/>
  <c r="D143" i="30"/>
  <c r="F142" i="30"/>
  <c r="E142" i="30"/>
  <c r="D142" i="30"/>
  <c r="F141" i="30"/>
  <c r="E141" i="30"/>
  <c r="D141" i="30"/>
  <c r="F140" i="30"/>
  <c r="E140" i="30"/>
  <c r="D140" i="30"/>
  <c r="F139" i="30"/>
  <c r="E139" i="30"/>
  <c r="D139" i="30"/>
  <c r="F138" i="30"/>
  <c r="E138" i="30"/>
  <c r="D138" i="30"/>
  <c r="F137" i="30"/>
  <c r="E137" i="30"/>
  <c r="D137" i="30"/>
  <c r="F136" i="30"/>
  <c r="E136" i="30"/>
  <c r="D136" i="30"/>
  <c r="F135" i="30"/>
  <c r="E135" i="30"/>
  <c r="D135" i="30"/>
  <c r="F134" i="30"/>
  <c r="E134" i="30"/>
  <c r="D134" i="30"/>
  <c r="F133" i="30"/>
  <c r="E133" i="30"/>
  <c r="D133" i="30"/>
  <c r="F132" i="30"/>
  <c r="E132" i="30"/>
  <c r="D132" i="30"/>
  <c r="F131" i="30"/>
  <c r="E131" i="30"/>
  <c r="D131" i="30"/>
  <c r="F130" i="30"/>
  <c r="E130" i="30"/>
  <c r="D130" i="30"/>
  <c r="F129" i="30"/>
  <c r="E129" i="30"/>
  <c r="D129" i="30"/>
  <c r="F128" i="30"/>
  <c r="E128" i="30"/>
  <c r="D128" i="30"/>
  <c r="F127" i="30"/>
  <c r="E127" i="30"/>
  <c r="D127" i="30"/>
  <c r="F126" i="30"/>
  <c r="E126" i="30"/>
  <c r="D126" i="30"/>
  <c r="F125" i="30"/>
  <c r="E125" i="30"/>
  <c r="D125" i="30"/>
  <c r="F124" i="30"/>
  <c r="E124" i="30"/>
  <c r="D124" i="30"/>
  <c r="F123" i="30"/>
  <c r="E123" i="30"/>
  <c r="D123" i="30"/>
  <c r="F122" i="30"/>
  <c r="E122" i="30"/>
  <c r="D122" i="30"/>
  <c r="F121" i="30"/>
  <c r="E121" i="30"/>
  <c r="D121" i="30"/>
  <c r="F120" i="30"/>
  <c r="E120" i="30"/>
  <c r="D120" i="30"/>
  <c r="F119" i="30"/>
  <c r="E119" i="30"/>
  <c r="D119" i="30"/>
  <c r="F118" i="30"/>
  <c r="E118" i="30"/>
  <c r="D118" i="30"/>
  <c r="F117" i="30"/>
  <c r="E117" i="30"/>
  <c r="D117" i="30"/>
  <c r="F116" i="30"/>
  <c r="E116" i="30"/>
  <c r="D116" i="30"/>
  <c r="F115" i="30"/>
  <c r="E115" i="30"/>
  <c r="D115" i="30"/>
  <c r="F114" i="30"/>
  <c r="E114" i="30"/>
  <c r="D114" i="30"/>
  <c r="F113" i="30"/>
  <c r="E113" i="30"/>
  <c r="D113" i="30"/>
  <c r="F112" i="30"/>
  <c r="E112" i="30"/>
  <c r="D112" i="30"/>
  <c r="F111" i="30"/>
  <c r="E111" i="30"/>
  <c r="D111" i="30"/>
  <c r="F110" i="30"/>
  <c r="E110" i="30"/>
  <c r="D110" i="30"/>
  <c r="F109" i="30"/>
  <c r="E109" i="30"/>
  <c r="D109" i="30"/>
  <c r="F108" i="30"/>
  <c r="E108" i="30"/>
  <c r="D108" i="30"/>
  <c r="F107" i="30"/>
  <c r="E107" i="30"/>
  <c r="D107" i="30"/>
  <c r="F106" i="30"/>
  <c r="E106" i="30"/>
  <c r="D106" i="30"/>
  <c r="F105" i="30"/>
  <c r="E105" i="30"/>
  <c r="D105" i="30"/>
  <c r="F104" i="30"/>
  <c r="E104" i="30"/>
  <c r="D104" i="30"/>
  <c r="F103" i="30"/>
  <c r="E103" i="30"/>
  <c r="D103" i="30"/>
  <c r="F102" i="30"/>
  <c r="E102" i="30"/>
  <c r="D102" i="30"/>
  <c r="F101" i="30"/>
  <c r="E101" i="30"/>
  <c r="D101" i="30"/>
  <c r="F100" i="30"/>
  <c r="E100" i="30"/>
  <c r="D100" i="30"/>
  <c r="F99" i="30"/>
  <c r="E99" i="30"/>
  <c r="D99" i="30"/>
  <c r="F98" i="30"/>
  <c r="E98" i="30"/>
  <c r="D98" i="30"/>
  <c r="F97" i="30"/>
  <c r="E97" i="30"/>
  <c r="D97" i="30"/>
  <c r="F96" i="30"/>
  <c r="E96" i="30"/>
  <c r="D96" i="30"/>
  <c r="F95" i="30"/>
  <c r="E95" i="30"/>
  <c r="D95" i="30"/>
  <c r="F94" i="30"/>
  <c r="E94" i="30"/>
  <c r="D94" i="30"/>
  <c r="F93" i="30"/>
  <c r="E93" i="30"/>
  <c r="D93" i="30"/>
  <c r="F92" i="30"/>
  <c r="E92" i="30"/>
  <c r="D92" i="30"/>
  <c r="F91" i="30"/>
  <c r="E91" i="30"/>
  <c r="D91" i="30"/>
  <c r="F90" i="30"/>
  <c r="E90" i="30"/>
  <c r="D90" i="30"/>
  <c r="F89" i="30"/>
  <c r="E89" i="30"/>
  <c r="D89" i="30"/>
  <c r="F88" i="30"/>
  <c r="E88" i="30"/>
  <c r="D88" i="30"/>
  <c r="F87" i="30"/>
  <c r="E87" i="30"/>
  <c r="D87" i="30"/>
  <c r="F86" i="30"/>
  <c r="E86" i="30"/>
  <c r="D86" i="30"/>
  <c r="F85" i="30"/>
  <c r="E85" i="30"/>
  <c r="D85" i="30"/>
  <c r="F84" i="30"/>
  <c r="E84" i="30"/>
  <c r="D84" i="30"/>
  <c r="F83" i="30"/>
  <c r="E83" i="30"/>
  <c r="D83" i="30"/>
  <c r="F82" i="30"/>
  <c r="E82" i="30"/>
  <c r="D82" i="30"/>
  <c r="F81" i="30"/>
  <c r="E81" i="30"/>
  <c r="D81" i="30"/>
  <c r="F80" i="30"/>
  <c r="E80" i="30"/>
  <c r="D80" i="30"/>
  <c r="F79" i="30"/>
  <c r="E79" i="30"/>
  <c r="D79" i="30"/>
  <c r="F78" i="30"/>
  <c r="E78" i="30"/>
  <c r="D78" i="30"/>
  <c r="F77" i="30"/>
  <c r="E77" i="30"/>
  <c r="D77" i="30"/>
  <c r="F76" i="30"/>
  <c r="E76" i="30"/>
  <c r="D76" i="30"/>
  <c r="F75" i="30"/>
  <c r="E75" i="30"/>
  <c r="D75" i="30"/>
  <c r="F74" i="30"/>
  <c r="E74" i="30"/>
  <c r="D74" i="30"/>
  <c r="F73" i="30"/>
  <c r="E73" i="30"/>
  <c r="D73" i="30"/>
  <c r="F72" i="30"/>
  <c r="E72" i="30"/>
  <c r="D72" i="30"/>
  <c r="F71" i="30"/>
  <c r="E71" i="30"/>
  <c r="D71" i="30"/>
  <c r="F70" i="30"/>
  <c r="E70" i="30"/>
  <c r="D70" i="30"/>
  <c r="F69" i="30"/>
  <c r="E69" i="30"/>
  <c r="D69" i="30"/>
  <c r="F68" i="30"/>
  <c r="E68" i="30"/>
  <c r="D68" i="30"/>
  <c r="F67" i="30"/>
  <c r="E67" i="30"/>
  <c r="D67" i="30"/>
  <c r="F66" i="30"/>
  <c r="E66" i="30"/>
  <c r="D66" i="30"/>
  <c r="F65" i="30"/>
  <c r="E65" i="30"/>
  <c r="D65" i="30"/>
  <c r="F64" i="30"/>
  <c r="E64" i="30"/>
  <c r="D64" i="30"/>
  <c r="F63" i="30"/>
  <c r="E63" i="30"/>
  <c r="D63" i="30"/>
  <c r="F62" i="30"/>
  <c r="E62" i="30"/>
  <c r="D62" i="30"/>
  <c r="F61" i="30"/>
  <c r="E61" i="30"/>
  <c r="D61" i="30"/>
  <c r="F60" i="30"/>
  <c r="E60" i="30"/>
  <c r="D60" i="30"/>
  <c r="F59" i="30"/>
  <c r="E59" i="30"/>
  <c r="D59" i="30"/>
  <c r="F58" i="30"/>
  <c r="E58" i="30"/>
  <c r="D58" i="30"/>
  <c r="F57" i="30"/>
  <c r="E57" i="30"/>
  <c r="D57" i="30"/>
  <c r="F56" i="30"/>
  <c r="E56" i="30"/>
  <c r="D56" i="30"/>
  <c r="F55" i="30"/>
  <c r="E55" i="30"/>
  <c r="D55" i="30"/>
  <c r="F54" i="30"/>
  <c r="E54" i="30"/>
  <c r="D54" i="30"/>
  <c r="F53" i="30"/>
  <c r="E53" i="30"/>
  <c r="D53" i="30"/>
  <c r="F52" i="30"/>
  <c r="E52" i="30"/>
  <c r="D52" i="30"/>
  <c r="F51" i="30"/>
  <c r="E51" i="30"/>
  <c r="D51" i="30"/>
  <c r="F50" i="30"/>
  <c r="E50" i="30"/>
  <c r="D50" i="30"/>
  <c r="F49" i="30"/>
  <c r="E49" i="30"/>
  <c r="D49" i="30"/>
  <c r="F48" i="30"/>
  <c r="E48" i="30"/>
  <c r="D48" i="30"/>
  <c r="F47" i="30"/>
  <c r="E47" i="30"/>
  <c r="D47" i="30"/>
  <c r="F46" i="30"/>
  <c r="E46" i="30"/>
  <c r="D46" i="30"/>
  <c r="F45" i="30"/>
  <c r="E45" i="30"/>
  <c r="D45" i="30"/>
  <c r="F44" i="30"/>
  <c r="E44" i="30"/>
  <c r="D44" i="30"/>
  <c r="F43" i="30"/>
  <c r="E43" i="30"/>
  <c r="D43" i="30"/>
  <c r="F42" i="30"/>
  <c r="E42" i="30"/>
  <c r="D42" i="30"/>
  <c r="F41" i="30"/>
  <c r="E41" i="30"/>
  <c r="D41" i="30"/>
  <c r="F40" i="30"/>
  <c r="E40" i="30"/>
  <c r="D40" i="30"/>
  <c r="F39" i="30"/>
  <c r="E39" i="30"/>
  <c r="D39" i="30"/>
  <c r="F38" i="30"/>
  <c r="E38" i="30"/>
  <c r="D38" i="30"/>
  <c r="F37" i="30"/>
  <c r="E37" i="30"/>
  <c r="D37" i="30"/>
  <c r="F36" i="30"/>
  <c r="E36" i="30"/>
  <c r="D36" i="30"/>
  <c r="F35" i="30"/>
  <c r="E35" i="30"/>
  <c r="D35" i="30"/>
  <c r="F34" i="30"/>
  <c r="E34" i="30"/>
  <c r="D34" i="30"/>
  <c r="F33" i="30"/>
  <c r="E33" i="30"/>
  <c r="D33" i="30"/>
  <c r="F32" i="30"/>
  <c r="E32" i="30"/>
  <c r="D32" i="30"/>
  <c r="F31" i="30"/>
  <c r="E31" i="30"/>
  <c r="D31" i="30"/>
  <c r="F30" i="30"/>
  <c r="E30" i="30"/>
  <c r="D30" i="30"/>
  <c r="F29" i="30"/>
  <c r="E29" i="30"/>
  <c r="D29" i="30"/>
  <c r="F28" i="30"/>
  <c r="E28" i="30"/>
  <c r="D28" i="30"/>
  <c r="F27" i="30"/>
  <c r="E27" i="30"/>
  <c r="D27" i="30"/>
  <c r="F26" i="30"/>
  <c r="E26" i="30"/>
  <c r="D26" i="30"/>
  <c r="F25" i="30"/>
  <c r="E25" i="30"/>
  <c r="D25" i="30"/>
  <c r="F24" i="30"/>
  <c r="E24" i="30"/>
  <c r="D24" i="30"/>
  <c r="F23" i="30"/>
  <c r="E23" i="30"/>
  <c r="D23" i="30"/>
  <c r="F22" i="30"/>
  <c r="E22" i="30"/>
  <c r="D22" i="30"/>
  <c r="F21" i="30"/>
  <c r="E21" i="30"/>
  <c r="D21" i="30"/>
  <c r="F20" i="30"/>
  <c r="E20" i="30"/>
  <c r="D20" i="30"/>
  <c r="F19" i="30"/>
  <c r="E19" i="30"/>
  <c r="D19" i="30"/>
  <c r="F18" i="30"/>
  <c r="E18" i="30"/>
  <c r="D18" i="30"/>
  <c r="F17" i="30"/>
  <c r="E17" i="30"/>
  <c r="D17" i="30"/>
  <c r="F16" i="30"/>
  <c r="E16" i="30"/>
  <c r="D16" i="30"/>
  <c r="F15" i="30"/>
  <c r="E15" i="30"/>
  <c r="D15" i="30"/>
  <c r="F14" i="30"/>
  <c r="E14" i="30"/>
  <c r="D14" i="30"/>
  <c r="F13" i="30"/>
  <c r="E13" i="30"/>
  <c r="D13" i="30"/>
  <c r="F12" i="30"/>
  <c r="E12" i="30"/>
  <c r="D12" i="30"/>
  <c r="J46" i="32"/>
  <c r="I44" i="32"/>
  <c r="J41" i="31"/>
  <c r="I40" i="31"/>
  <c r="H31" i="31"/>
  <c r="H30" i="31"/>
  <c r="F23" i="31"/>
  <c r="H21" i="31"/>
  <c r="E20" i="31"/>
  <c r="K19" i="31"/>
  <c r="J18" i="31"/>
  <c r="AP209" i="30"/>
  <c r="AM209" i="30"/>
  <c r="AQ209" i="30" s="1"/>
  <c r="AP208" i="30"/>
  <c r="AM208" i="30"/>
  <c r="AQ208" i="30" s="1"/>
  <c r="AP207" i="30"/>
  <c r="AM207" i="30"/>
  <c r="AQ207" i="30" s="1"/>
  <c r="AP206" i="30"/>
  <c r="AM206" i="30"/>
  <c r="AQ206" i="30" s="1"/>
  <c r="AP205" i="30"/>
  <c r="AM205" i="30"/>
  <c r="AQ205" i="30" s="1"/>
  <c r="AP204" i="30"/>
  <c r="AM204" i="30"/>
  <c r="AQ204" i="30" s="1"/>
  <c r="AP203" i="30"/>
  <c r="AM203" i="30"/>
  <c r="AQ203" i="30" s="1"/>
  <c r="AP202" i="30"/>
  <c r="AM202" i="30"/>
  <c r="AQ202" i="30" s="1"/>
  <c r="AP201" i="30"/>
  <c r="AM201" i="30"/>
  <c r="AQ201" i="30" s="1"/>
  <c r="AP200" i="30"/>
  <c r="AM200" i="30"/>
  <c r="AQ200" i="30" s="1"/>
  <c r="AP199" i="30"/>
  <c r="AM199" i="30"/>
  <c r="AQ199" i="30" s="1"/>
  <c r="AP198" i="30"/>
  <c r="AM198" i="30"/>
  <c r="AQ198" i="30" s="1"/>
  <c r="AP197" i="30"/>
  <c r="AM197" i="30"/>
  <c r="AQ197" i="30" s="1"/>
  <c r="AP196" i="30"/>
  <c r="AM196" i="30"/>
  <c r="AQ196" i="30" s="1"/>
  <c r="AP195" i="30"/>
  <c r="AM195" i="30"/>
  <c r="AQ195" i="30" s="1"/>
  <c r="AP194" i="30"/>
  <c r="AM194" i="30"/>
  <c r="AQ194" i="30" s="1"/>
  <c r="AP193" i="30"/>
  <c r="AM193" i="30"/>
  <c r="AQ193" i="30" s="1"/>
  <c r="AP192" i="30"/>
  <c r="AM192" i="30"/>
  <c r="AQ192" i="30" s="1"/>
  <c r="AP191" i="30"/>
  <c r="AM191" i="30"/>
  <c r="AQ191" i="30" s="1"/>
  <c r="AP190" i="30"/>
  <c r="AM190" i="30"/>
  <c r="AQ190" i="30" s="1"/>
  <c r="AP189" i="30"/>
  <c r="AM189" i="30"/>
  <c r="AQ189" i="30" s="1"/>
  <c r="AP188" i="30"/>
  <c r="AM188" i="30"/>
  <c r="AQ188" i="30" s="1"/>
  <c r="AP187" i="30"/>
  <c r="AM187" i="30"/>
  <c r="AQ187" i="30" s="1"/>
  <c r="AP186" i="30"/>
  <c r="AM186" i="30"/>
  <c r="AQ186" i="30" s="1"/>
  <c r="AP185" i="30"/>
  <c r="AM185" i="30"/>
  <c r="AQ185" i="30" s="1"/>
  <c r="AP184" i="30"/>
  <c r="AM184" i="30"/>
  <c r="AQ184" i="30" s="1"/>
  <c r="AP183" i="30"/>
  <c r="AM183" i="30"/>
  <c r="AQ183" i="30" s="1"/>
  <c r="AP182" i="30"/>
  <c r="AM182" i="30"/>
  <c r="AQ182" i="30" s="1"/>
  <c r="AP181" i="30"/>
  <c r="AM181" i="30"/>
  <c r="AQ181" i="30" s="1"/>
  <c r="AP180" i="30"/>
  <c r="AM180" i="30"/>
  <c r="AQ180" i="30" s="1"/>
  <c r="AP179" i="30"/>
  <c r="AM179" i="30"/>
  <c r="AQ179" i="30" s="1"/>
  <c r="AP178" i="30"/>
  <c r="AM178" i="30"/>
  <c r="AQ178" i="30" s="1"/>
  <c r="AP177" i="30"/>
  <c r="AM177" i="30"/>
  <c r="AQ177" i="30" s="1"/>
  <c r="AP176" i="30"/>
  <c r="AM176" i="30"/>
  <c r="AQ176" i="30" s="1"/>
  <c r="AP175" i="30"/>
  <c r="AM175" i="30"/>
  <c r="AQ175" i="30" s="1"/>
  <c r="AP174" i="30"/>
  <c r="AM174" i="30"/>
  <c r="AQ174" i="30" s="1"/>
  <c r="AP173" i="30"/>
  <c r="AM173" i="30"/>
  <c r="AQ173" i="30" s="1"/>
  <c r="AP172" i="30"/>
  <c r="AM172" i="30"/>
  <c r="AQ172" i="30" s="1"/>
  <c r="AP171" i="30"/>
  <c r="AM171" i="30"/>
  <c r="AQ171" i="30" s="1"/>
  <c r="AP170" i="30"/>
  <c r="AM170" i="30"/>
  <c r="AQ170" i="30" s="1"/>
  <c r="AP169" i="30"/>
  <c r="AM169" i="30"/>
  <c r="AQ169" i="30" s="1"/>
  <c r="AP168" i="30"/>
  <c r="AM168" i="30"/>
  <c r="AQ168" i="30" s="1"/>
  <c r="AP167" i="30"/>
  <c r="AM167" i="30"/>
  <c r="AQ167" i="30" s="1"/>
  <c r="AP166" i="30"/>
  <c r="AM166" i="30"/>
  <c r="AQ166" i="30" s="1"/>
  <c r="AP165" i="30"/>
  <c r="AM165" i="30"/>
  <c r="AQ165" i="30" s="1"/>
  <c r="AP164" i="30"/>
  <c r="AM164" i="30"/>
  <c r="AQ164" i="30" s="1"/>
  <c r="AP163" i="30"/>
  <c r="AM163" i="30"/>
  <c r="AQ163" i="30" s="1"/>
  <c r="AP162" i="30"/>
  <c r="AM162" i="30"/>
  <c r="AQ162" i="30" s="1"/>
  <c r="AP161" i="30"/>
  <c r="AM161" i="30"/>
  <c r="AQ161" i="30" s="1"/>
  <c r="AP160" i="30"/>
  <c r="AM160" i="30"/>
  <c r="AQ160" i="30" s="1"/>
  <c r="AP159" i="30"/>
  <c r="AM159" i="30"/>
  <c r="AQ159" i="30" s="1"/>
  <c r="AP158" i="30"/>
  <c r="AM158" i="30"/>
  <c r="AQ158" i="30" s="1"/>
  <c r="AP157" i="30"/>
  <c r="AM157" i="30"/>
  <c r="AQ157" i="30" s="1"/>
  <c r="AP156" i="30"/>
  <c r="AM156" i="30"/>
  <c r="AQ156" i="30" s="1"/>
  <c r="AP155" i="30"/>
  <c r="AM155" i="30"/>
  <c r="AQ155" i="30" s="1"/>
  <c r="AP154" i="30"/>
  <c r="AM154" i="30"/>
  <c r="AQ154" i="30" s="1"/>
  <c r="AP153" i="30"/>
  <c r="AM153" i="30"/>
  <c r="AQ153" i="30" s="1"/>
  <c r="AP152" i="30"/>
  <c r="AM152" i="30"/>
  <c r="AQ152" i="30" s="1"/>
  <c r="AP151" i="30"/>
  <c r="AM151" i="30"/>
  <c r="AQ151" i="30" s="1"/>
  <c r="AP150" i="30"/>
  <c r="AM150" i="30"/>
  <c r="AQ150" i="30" s="1"/>
  <c r="AP149" i="30"/>
  <c r="AM149" i="30"/>
  <c r="AQ149" i="30" s="1"/>
  <c r="AP148" i="30"/>
  <c r="AM148" i="30"/>
  <c r="AQ148" i="30" s="1"/>
  <c r="AP147" i="30"/>
  <c r="AM147" i="30"/>
  <c r="AQ147" i="30" s="1"/>
  <c r="AP146" i="30"/>
  <c r="AM146" i="30"/>
  <c r="AQ146" i="30" s="1"/>
  <c r="AP145" i="30"/>
  <c r="AM145" i="30"/>
  <c r="AQ145" i="30" s="1"/>
  <c r="AP144" i="30"/>
  <c r="AM144" i="30"/>
  <c r="AQ144" i="30" s="1"/>
  <c r="AP143" i="30"/>
  <c r="AM143" i="30"/>
  <c r="AQ143" i="30" s="1"/>
  <c r="AP142" i="30"/>
  <c r="AM142" i="30"/>
  <c r="AQ142" i="30" s="1"/>
  <c r="AP141" i="30"/>
  <c r="AM141" i="30"/>
  <c r="AQ141" i="30" s="1"/>
  <c r="AP140" i="30"/>
  <c r="AM140" i="30"/>
  <c r="AQ140" i="30" s="1"/>
  <c r="AP139" i="30"/>
  <c r="AM139" i="30"/>
  <c r="AQ139" i="30" s="1"/>
  <c r="AP138" i="30"/>
  <c r="AM138" i="30"/>
  <c r="AQ138" i="30" s="1"/>
  <c r="AP137" i="30"/>
  <c r="AM137" i="30"/>
  <c r="AQ137" i="30" s="1"/>
  <c r="AP136" i="30"/>
  <c r="AM136" i="30"/>
  <c r="AQ136" i="30" s="1"/>
  <c r="AP135" i="30"/>
  <c r="AM135" i="30"/>
  <c r="AQ135" i="30" s="1"/>
  <c r="AP134" i="30"/>
  <c r="AM134" i="30"/>
  <c r="AQ134" i="30" s="1"/>
  <c r="AP133" i="30"/>
  <c r="AM133" i="30"/>
  <c r="AQ133" i="30" s="1"/>
  <c r="AP132" i="30"/>
  <c r="AM132" i="30"/>
  <c r="AQ132" i="30" s="1"/>
  <c r="AP131" i="30"/>
  <c r="AM131" i="30"/>
  <c r="AQ131" i="30" s="1"/>
  <c r="AP130" i="30"/>
  <c r="AM130" i="30"/>
  <c r="AQ130" i="30" s="1"/>
  <c r="AP129" i="30"/>
  <c r="AM129" i="30"/>
  <c r="AQ129" i="30" s="1"/>
  <c r="AP128" i="30"/>
  <c r="AM128" i="30"/>
  <c r="AQ128" i="30" s="1"/>
  <c r="AP127" i="30"/>
  <c r="AM127" i="30"/>
  <c r="AQ127" i="30" s="1"/>
  <c r="AP126" i="30"/>
  <c r="AM126" i="30"/>
  <c r="AQ126" i="30" s="1"/>
  <c r="AP125" i="30"/>
  <c r="AM125" i="30"/>
  <c r="AQ125" i="30" s="1"/>
  <c r="AP124" i="30"/>
  <c r="AM124" i="30"/>
  <c r="AQ124" i="30" s="1"/>
  <c r="AP123" i="30"/>
  <c r="AM123" i="30"/>
  <c r="AQ123" i="30" s="1"/>
  <c r="AP122" i="30"/>
  <c r="AM122" i="30"/>
  <c r="AQ122" i="30" s="1"/>
  <c r="AP121" i="30"/>
  <c r="AM121" i="30"/>
  <c r="AQ121" i="30" s="1"/>
  <c r="AP120" i="30"/>
  <c r="AM120" i="30"/>
  <c r="AQ120" i="30" s="1"/>
  <c r="AP119" i="30"/>
  <c r="AM119" i="30"/>
  <c r="AQ119" i="30" s="1"/>
  <c r="AP118" i="30"/>
  <c r="AM118" i="30"/>
  <c r="AQ118" i="30" s="1"/>
  <c r="AP117" i="30"/>
  <c r="AM117" i="30"/>
  <c r="AQ117" i="30" s="1"/>
  <c r="AP116" i="30"/>
  <c r="AM116" i="30"/>
  <c r="AQ116" i="30" s="1"/>
  <c r="AP115" i="30"/>
  <c r="AM115" i="30"/>
  <c r="AQ115" i="30" s="1"/>
  <c r="AP114" i="30"/>
  <c r="AM114" i="30"/>
  <c r="AQ114" i="30" s="1"/>
  <c r="AP113" i="30"/>
  <c r="AM113" i="30"/>
  <c r="AQ113" i="30" s="1"/>
  <c r="AP112" i="30"/>
  <c r="AM112" i="30"/>
  <c r="AQ112" i="30" s="1"/>
  <c r="AP111" i="30"/>
  <c r="AM111" i="30"/>
  <c r="AQ111" i="30" s="1"/>
  <c r="AP110" i="30"/>
  <c r="AM110" i="30"/>
  <c r="AQ110" i="30" s="1"/>
  <c r="AP109" i="30"/>
  <c r="AM109" i="30"/>
  <c r="AQ109" i="30" s="1"/>
  <c r="AP108" i="30"/>
  <c r="AM108" i="30"/>
  <c r="AQ108" i="30" s="1"/>
  <c r="AP107" i="30"/>
  <c r="AM107" i="30"/>
  <c r="AQ107" i="30" s="1"/>
  <c r="AP106" i="30"/>
  <c r="AM106" i="30"/>
  <c r="AQ106" i="30" s="1"/>
  <c r="AP105" i="30"/>
  <c r="AM105" i="30"/>
  <c r="AQ105" i="30" s="1"/>
  <c r="AP104" i="30"/>
  <c r="AM104" i="30"/>
  <c r="AQ104" i="30" s="1"/>
  <c r="AP103" i="30"/>
  <c r="AM103" i="30"/>
  <c r="AQ103" i="30" s="1"/>
  <c r="AP102" i="30"/>
  <c r="AM102" i="30"/>
  <c r="AQ102" i="30" s="1"/>
  <c r="AP101" i="30"/>
  <c r="AM101" i="30"/>
  <c r="AQ101" i="30" s="1"/>
  <c r="AP100" i="30"/>
  <c r="AM100" i="30"/>
  <c r="AQ100" i="30" s="1"/>
  <c r="AP99" i="30"/>
  <c r="AM99" i="30"/>
  <c r="AQ99" i="30" s="1"/>
  <c r="AP98" i="30"/>
  <c r="AM98" i="30"/>
  <c r="AQ98" i="30" s="1"/>
  <c r="AP97" i="30"/>
  <c r="AM97" i="30"/>
  <c r="AQ97" i="30" s="1"/>
  <c r="AP96" i="30"/>
  <c r="AM96" i="30"/>
  <c r="AQ96" i="30" s="1"/>
  <c r="AP95" i="30"/>
  <c r="AM95" i="30"/>
  <c r="AQ95" i="30" s="1"/>
  <c r="AP94" i="30"/>
  <c r="AM94" i="30"/>
  <c r="AQ94" i="30" s="1"/>
  <c r="AP93" i="30"/>
  <c r="AM93" i="30"/>
  <c r="AQ93" i="30" s="1"/>
  <c r="AP92" i="30"/>
  <c r="AM92" i="30"/>
  <c r="AQ92" i="30" s="1"/>
  <c r="AP91" i="30"/>
  <c r="AM91" i="30"/>
  <c r="AQ91" i="30" s="1"/>
  <c r="AP90" i="30"/>
  <c r="AM90" i="30"/>
  <c r="AQ90" i="30" s="1"/>
  <c r="AP89" i="30"/>
  <c r="AM89" i="30"/>
  <c r="AQ89" i="30" s="1"/>
  <c r="AP88" i="30"/>
  <c r="AM88" i="30"/>
  <c r="AQ88" i="30" s="1"/>
  <c r="AP87" i="30"/>
  <c r="AM87" i="30"/>
  <c r="AQ87" i="30" s="1"/>
  <c r="AP86" i="30"/>
  <c r="AM86" i="30"/>
  <c r="AQ86" i="30" s="1"/>
  <c r="AP85" i="30"/>
  <c r="AM85" i="30"/>
  <c r="AQ85" i="30" s="1"/>
  <c r="AP84" i="30"/>
  <c r="AM84" i="30"/>
  <c r="AQ84" i="30" s="1"/>
  <c r="AP83" i="30"/>
  <c r="AM83" i="30"/>
  <c r="AQ83" i="30" s="1"/>
  <c r="AP82" i="30"/>
  <c r="AM82" i="30"/>
  <c r="AQ82" i="30" s="1"/>
  <c r="AP81" i="30"/>
  <c r="AM81" i="30"/>
  <c r="AQ81" i="30" s="1"/>
  <c r="AP80" i="30"/>
  <c r="AM80" i="30"/>
  <c r="AQ80" i="30" s="1"/>
  <c r="AP79" i="30"/>
  <c r="AM79" i="30"/>
  <c r="AQ79" i="30" s="1"/>
  <c r="AP78" i="30"/>
  <c r="AM78" i="30"/>
  <c r="AQ78" i="30" s="1"/>
  <c r="AP77" i="30"/>
  <c r="AM77" i="30"/>
  <c r="AQ77" i="30" s="1"/>
  <c r="AP76" i="30"/>
  <c r="AM76" i="30"/>
  <c r="AQ76" i="30" s="1"/>
  <c r="AP75" i="30"/>
  <c r="AM75" i="30"/>
  <c r="AQ75" i="30" s="1"/>
  <c r="AP74" i="30"/>
  <c r="AM74" i="30"/>
  <c r="AQ74" i="30" s="1"/>
  <c r="AP73" i="30"/>
  <c r="AM73" i="30"/>
  <c r="AQ73" i="30" s="1"/>
  <c r="AP72" i="30"/>
  <c r="AM72" i="30"/>
  <c r="AQ72" i="30" s="1"/>
  <c r="AP71" i="30"/>
  <c r="AM71" i="30"/>
  <c r="AQ71" i="30" s="1"/>
  <c r="AP70" i="30"/>
  <c r="AM70" i="30"/>
  <c r="AQ70" i="30" s="1"/>
  <c r="AP69" i="30"/>
  <c r="AM69" i="30"/>
  <c r="AQ69" i="30" s="1"/>
  <c r="AP68" i="30"/>
  <c r="AM68" i="30"/>
  <c r="AQ68" i="30" s="1"/>
  <c r="AP67" i="30"/>
  <c r="AM67" i="30"/>
  <c r="AQ67" i="30" s="1"/>
  <c r="AP66" i="30"/>
  <c r="AM66" i="30"/>
  <c r="AQ66" i="30" s="1"/>
  <c r="AP65" i="30"/>
  <c r="AM65" i="30"/>
  <c r="AQ65" i="30" s="1"/>
  <c r="AP64" i="30"/>
  <c r="AM64" i="30"/>
  <c r="AQ64" i="30" s="1"/>
  <c r="AP63" i="30"/>
  <c r="AM63" i="30"/>
  <c r="AQ63" i="30" s="1"/>
  <c r="AP62" i="30"/>
  <c r="AM62" i="30"/>
  <c r="AQ62" i="30" s="1"/>
  <c r="AP61" i="30"/>
  <c r="AM61" i="30"/>
  <c r="AQ61" i="30" s="1"/>
  <c r="AP60" i="30"/>
  <c r="AM60" i="30"/>
  <c r="AQ60" i="30" s="1"/>
  <c r="AP59" i="30"/>
  <c r="AM59" i="30"/>
  <c r="AQ59" i="30" s="1"/>
  <c r="AP58" i="30"/>
  <c r="AM58" i="30"/>
  <c r="AQ58" i="30" s="1"/>
  <c r="AP57" i="30"/>
  <c r="AM57" i="30"/>
  <c r="AQ57" i="30" s="1"/>
  <c r="AP56" i="30"/>
  <c r="AM56" i="30"/>
  <c r="AQ56" i="30" s="1"/>
  <c r="AP55" i="30"/>
  <c r="AM55" i="30"/>
  <c r="AQ55" i="30" s="1"/>
  <c r="AP54" i="30"/>
  <c r="AM54" i="30"/>
  <c r="AP53" i="30"/>
  <c r="AM53" i="30"/>
  <c r="AP52" i="30"/>
  <c r="AM52" i="30"/>
  <c r="AP51" i="30"/>
  <c r="AM51" i="30"/>
  <c r="AP50" i="30"/>
  <c r="AM50" i="30"/>
  <c r="AP49" i="30"/>
  <c r="AM49" i="30"/>
  <c r="AP48" i="30"/>
  <c r="AM48" i="30"/>
  <c r="AP47" i="30"/>
  <c r="AM47" i="30"/>
  <c r="AP46" i="30"/>
  <c r="AM46" i="30"/>
  <c r="AP45" i="30"/>
  <c r="AM45" i="30"/>
  <c r="AP44" i="30"/>
  <c r="AM44" i="30"/>
  <c r="AP43" i="30"/>
  <c r="AM43" i="30"/>
  <c r="AP42" i="30"/>
  <c r="AM42" i="30"/>
  <c r="AP41" i="30"/>
  <c r="AM41" i="30"/>
  <c r="AP40" i="30"/>
  <c r="AM40" i="30"/>
  <c r="AP39" i="30"/>
  <c r="AM39" i="30"/>
  <c r="AP38" i="30"/>
  <c r="AM38" i="30"/>
  <c r="AP37" i="30"/>
  <c r="AM37" i="30"/>
  <c r="AP36" i="30"/>
  <c r="AM36" i="30"/>
  <c r="AP35" i="30"/>
  <c r="AM35" i="30"/>
  <c r="AP34" i="30"/>
  <c r="AM34" i="30"/>
  <c r="AP33" i="30"/>
  <c r="AM33" i="30"/>
  <c r="AP32" i="30"/>
  <c r="AM32" i="30"/>
  <c r="AP31" i="30"/>
  <c r="AM31" i="30"/>
  <c r="AP30" i="30"/>
  <c r="AM30" i="30"/>
  <c r="AP29" i="30"/>
  <c r="AM29" i="30"/>
  <c r="AP28" i="30"/>
  <c r="AM28" i="30"/>
  <c r="AP27" i="30"/>
  <c r="AM27" i="30"/>
  <c r="AP26" i="30"/>
  <c r="AM26" i="30"/>
  <c r="AP25" i="30"/>
  <c r="AM25" i="30"/>
  <c r="AP24" i="30"/>
  <c r="AM24" i="30"/>
  <c r="AP23" i="30"/>
  <c r="AM23" i="30"/>
  <c r="AP22" i="30"/>
  <c r="AM22" i="30"/>
  <c r="AP21" i="30"/>
  <c r="AM21" i="30"/>
  <c r="AP20" i="30"/>
  <c r="AM20" i="30"/>
  <c r="AP19" i="30"/>
  <c r="AM19" i="30"/>
  <c r="AP18" i="30"/>
  <c r="AM18" i="30"/>
  <c r="AP17" i="30"/>
  <c r="AM17" i="30"/>
  <c r="AP16" i="30"/>
  <c r="AM16" i="30"/>
  <c r="AP15" i="30"/>
  <c r="AM15" i="30"/>
  <c r="AP14" i="30"/>
  <c r="AM14" i="30"/>
  <c r="AP13" i="30"/>
  <c r="AM13" i="30"/>
  <c r="AP12" i="30"/>
  <c r="AM12" i="30"/>
  <c r="AP11" i="30"/>
  <c r="AM11" i="30"/>
  <c r="C11" i="30"/>
  <c r="C12" i="30" s="1"/>
  <c r="C13" i="30" s="1"/>
  <c r="C14" i="30" s="1"/>
  <c r="C15" i="30" s="1"/>
  <c r="C16" i="30" s="1"/>
  <c r="C17" i="30" s="1"/>
  <c r="C18" i="30" s="1"/>
  <c r="C19" i="30" s="1"/>
  <c r="C20" i="30" s="1"/>
  <c r="C21" i="30" s="1"/>
  <c r="C22" i="30" s="1"/>
  <c r="C23" i="30" s="1"/>
  <c r="C24" i="30" s="1"/>
  <c r="C25" i="30" s="1"/>
  <c r="C26" i="30" s="1"/>
  <c r="C27" i="30" s="1"/>
  <c r="C28" i="30" s="1"/>
  <c r="C29" i="30" s="1"/>
  <c r="C30" i="30" s="1"/>
  <c r="C31" i="30" s="1"/>
  <c r="C32" i="30" s="1"/>
  <c r="C33" i="30" s="1"/>
  <c r="C34" i="30" s="1"/>
  <c r="C35" i="30" s="1"/>
  <c r="C36" i="30" s="1"/>
  <c r="C37" i="30" s="1"/>
  <c r="C38" i="30" s="1"/>
  <c r="C39" i="30" s="1"/>
  <c r="C40" i="30" s="1"/>
  <c r="C41" i="30" s="1"/>
  <c r="C42" i="30" s="1"/>
  <c r="C43" i="30" s="1"/>
  <c r="C44" i="30" s="1"/>
  <c r="C45" i="30" s="1"/>
  <c r="C46" i="30" s="1"/>
  <c r="C47" i="30" s="1"/>
  <c r="C48" i="30" s="1"/>
  <c r="C49" i="30" s="1"/>
  <c r="C50" i="30" s="1"/>
  <c r="C51" i="30" s="1"/>
  <c r="C52" i="30" s="1"/>
  <c r="C53" i="30" s="1"/>
  <c r="C54" i="30" s="1"/>
  <c r="C55" i="30" s="1"/>
  <c r="C56" i="30" s="1"/>
  <c r="C57" i="30" s="1"/>
  <c r="C58" i="30" s="1"/>
  <c r="C59" i="30" s="1"/>
  <c r="C60" i="30" s="1"/>
  <c r="C61" i="30" s="1"/>
  <c r="C62" i="30" s="1"/>
  <c r="C63" i="30" s="1"/>
  <c r="C64" i="30" s="1"/>
  <c r="C65" i="30" s="1"/>
  <c r="C66" i="30" s="1"/>
  <c r="C67" i="30" s="1"/>
  <c r="C68" i="30" s="1"/>
  <c r="C69" i="30" s="1"/>
  <c r="C70" i="30" s="1"/>
  <c r="C71" i="30" s="1"/>
  <c r="C72" i="30" s="1"/>
  <c r="C73" i="30" s="1"/>
  <c r="C74" i="30" s="1"/>
  <c r="C75" i="30" s="1"/>
  <c r="C76" i="30" s="1"/>
  <c r="C77" i="30" s="1"/>
  <c r="C78" i="30" s="1"/>
  <c r="C79" i="30" s="1"/>
  <c r="C80" i="30" s="1"/>
  <c r="C81" i="30" s="1"/>
  <c r="C82" i="30" s="1"/>
  <c r="C83" i="30" s="1"/>
  <c r="C84" i="30" s="1"/>
  <c r="C85" i="30" s="1"/>
  <c r="C86" i="30" s="1"/>
  <c r="C87" i="30" s="1"/>
  <c r="C88" i="30" s="1"/>
  <c r="C89" i="30" s="1"/>
  <c r="C90" i="30" s="1"/>
  <c r="C91" i="30" s="1"/>
  <c r="C92" i="30" s="1"/>
  <c r="C93" i="30" s="1"/>
  <c r="C94" i="30" s="1"/>
  <c r="C95" i="30" s="1"/>
  <c r="C96" i="30" s="1"/>
  <c r="C97" i="30" s="1"/>
  <c r="C98" i="30" s="1"/>
  <c r="C99" i="30" s="1"/>
  <c r="C100" i="30" s="1"/>
  <c r="C101" i="30" s="1"/>
  <c r="C102" i="30" s="1"/>
  <c r="C103" i="30" s="1"/>
  <c r="C104" i="30" s="1"/>
  <c r="C105" i="30" s="1"/>
  <c r="C106" i="30" s="1"/>
  <c r="C107" i="30" s="1"/>
  <c r="C108" i="30" s="1"/>
  <c r="C109" i="30" s="1"/>
  <c r="C110" i="30" s="1"/>
  <c r="C111" i="30" s="1"/>
  <c r="C112" i="30" s="1"/>
  <c r="C113" i="30" s="1"/>
  <c r="C114" i="30" s="1"/>
  <c r="C115" i="30" s="1"/>
  <c r="C116" i="30" s="1"/>
  <c r="C117" i="30" s="1"/>
  <c r="C118" i="30" s="1"/>
  <c r="C119" i="30" s="1"/>
  <c r="C120" i="30" s="1"/>
  <c r="C121" i="30" s="1"/>
  <c r="C122" i="30" s="1"/>
  <c r="C123" i="30" s="1"/>
  <c r="C124" i="30" s="1"/>
  <c r="C125" i="30" s="1"/>
  <c r="C126" i="30" s="1"/>
  <c r="C127" i="30" s="1"/>
  <c r="C128" i="30" s="1"/>
  <c r="C129" i="30" s="1"/>
  <c r="C130" i="30" s="1"/>
  <c r="C131" i="30" s="1"/>
  <c r="C132" i="30" s="1"/>
  <c r="C133" i="30" s="1"/>
  <c r="C134" i="30" s="1"/>
  <c r="C135" i="30" s="1"/>
  <c r="C136" i="30" s="1"/>
  <c r="C137" i="30" s="1"/>
  <c r="C138" i="30" s="1"/>
  <c r="C139" i="30" s="1"/>
  <c r="C140" i="30" s="1"/>
  <c r="C141" i="30" s="1"/>
  <c r="C142" i="30" s="1"/>
  <c r="C143" i="30" s="1"/>
  <c r="C144" i="30" s="1"/>
  <c r="C145" i="30" s="1"/>
  <c r="C146" i="30" s="1"/>
  <c r="C147" i="30" s="1"/>
  <c r="C148" i="30" s="1"/>
  <c r="C149" i="30" s="1"/>
  <c r="C150" i="30" s="1"/>
  <c r="C151" i="30" s="1"/>
  <c r="C152" i="30" s="1"/>
  <c r="C153" i="30" s="1"/>
  <c r="C154" i="30" s="1"/>
  <c r="C155" i="30" s="1"/>
  <c r="C156" i="30" s="1"/>
  <c r="C157" i="30" s="1"/>
  <c r="C158" i="30" s="1"/>
  <c r="C159" i="30" s="1"/>
  <c r="C160" i="30" s="1"/>
  <c r="C161" i="30" s="1"/>
  <c r="C162" i="30" s="1"/>
  <c r="C163" i="30" s="1"/>
  <c r="C164" i="30" s="1"/>
  <c r="C165" i="30" s="1"/>
  <c r="C166" i="30" s="1"/>
  <c r="C167" i="30" s="1"/>
  <c r="C168" i="30" s="1"/>
  <c r="C169" i="30" s="1"/>
  <c r="C170" i="30" s="1"/>
  <c r="C171" i="30" s="1"/>
  <c r="C172" i="30" s="1"/>
  <c r="C173" i="30" s="1"/>
  <c r="C174" i="30" s="1"/>
  <c r="C175" i="30" s="1"/>
  <c r="C176" i="30" s="1"/>
  <c r="C177" i="30" s="1"/>
  <c r="C178" i="30" s="1"/>
  <c r="C179" i="30" s="1"/>
  <c r="C180" i="30" s="1"/>
  <c r="C181" i="30" s="1"/>
  <c r="C182" i="30" s="1"/>
  <c r="C183" i="30" s="1"/>
  <c r="C184" i="30" s="1"/>
  <c r="C185" i="30" s="1"/>
  <c r="C186" i="30" s="1"/>
  <c r="C187" i="30" s="1"/>
  <c r="C188" i="30" s="1"/>
  <c r="C189" i="30" s="1"/>
  <c r="C190" i="30" s="1"/>
  <c r="C191" i="30" s="1"/>
  <c r="C192" i="30" s="1"/>
  <c r="C193" i="30" s="1"/>
  <c r="C194" i="30" s="1"/>
  <c r="C195" i="30" s="1"/>
  <c r="C196" i="30" s="1"/>
  <c r="C197" i="30" s="1"/>
  <c r="C198" i="30" s="1"/>
  <c r="C199" i="30" s="1"/>
  <c r="C200" i="30" s="1"/>
  <c r="C201" i="30" s="1"/>
  <c r="C202" i="30" s="1"/>
  <c r="C203" i="30" s="1"/>
  <c r="C204" i="30" s="1"/>
  <c r="C205" i="30" s="1"/>
  <c r="C206" i="30" s="1"/>
  <c r="C207" i="30" s="1"/>
  <c r="C208" i="30" s="1"/>
  <c r="C209" i="30" s="1"/>
  <c r="AM10" i="30"/>
  <c r="C11" i="29"/>
  <c r="C12" i="29" s="1"/>
  <c r="C13" i="29" s="1"/>
  <c r="C14" i="29" s="1"/>
  <c r="C15" i="29" s="1"/>
  <c r="C16" i="29" s="1"/>
  <c r="C17" i="29" s="1"/>
  <c r="C18" i="29" s="1"/>
  <c r="C19" i="29" s="1"/>
  <c r="C20" i="29" s="1"/>
  <c r="C21" i="29" s="1"/>
  <c r="C22" i="29" s="1"/>
  <c r="C23" i="29" s="1"/>
  <c r="C24" i="29" s="1"/>
  <c r="C25" i="29" s="1"/>
  <c r="C26" i="29" s="1"/>
  <c r="C27" i="29" s="1"/>
  <c r="C28" i="29" s="1"/>
  <c r="C29" i="29" s="1"/>
  <c r="C30" i="29" s="1"/>
  <c r="C31" i="29" s="1"/>
  <c r="C32" i="29" s="1"/>
  <c r="C33" i="29" s="1"/>
  <c r="C34" i="29" s="1"/>
  <c r="C35" i="29" s="1"/>
  <c r="C36" i="29" s="1"/>
  <c r="C37" i="29" s="1"/>
  <c r="C38" i="29" s="1"/>
  <c r="C39" i="29" s="1"/>
  <c r="C40" i="29" s="1"/>
  <c r="C41" i="29" s="1"/>
  <c r="C42" i="29" s="1"/>
  <c r="C43" i="29" s="1"/>
  <c r="C44" i="29" s="1"/>
  <c r="C45" i="29" s="1"/>
  <c r="C46" i="29" s="1"/>
  <c r="C47" i="29" s="1"/>
  <c r="C48" i="29" s="1"/>
  <c r="C49" i="29" s="1"/>
  <c r="C50" i="29" s="1"/>
  <c r="C51" i="29" s="1"/>
  <c r="C52" i="29" s="1"/>
  <c r="C53" i="29" s="1"/>
  <c r="C54" i="29" s="1"/>
  <c r="C55" i="29" s="1"/>
  <c r="C56" i="29" s="1"/>
  <c r="C57" i="29" s="1"/>
  <c r="C58" i="29" s="1"/>
  <c r="C59" i="29" s="1"/>
  <c r="C60" i="29" s="1"/>
  <c r="C61" i="29" s="1"/>
  <c r="C62" i="29" s="1"/>
  <c r="C63" i="29" s="1"/>
  <c r="C64" i="29" s="1"/>
  <c r="C65" i="29" s="1"/>
  <c r="C66" i="29" s="1"/>
  <c r="C67" i="29" s="1"/>
  <c r="C68" i="29" s="1"/>
  <c r="C69" i="29" s="1"/>
  <c r="C70" i="29" s="1"/>
  <c r="C71" i="29" s="1"/>
  <c r="C72" i="29" s="1"/>
  <c r="C73" i="29" s="1"/>
  <c r="C74" i="29" s="1"/>
  <c r="C75" i="29" s="1"/>
  <c r="C76" i="29" s="1"/>
  <c r="C77" i="29" s="1"/>
  <c r="C78" i="29" s="1"/>
  <c r="C79" i="29" s="1"/>
  <c r="C80" i="29" s="1"/>
  <c r="C81" i="29" s="1"/>
  <c r="C82" i="29" s="1"/>
  <c r="C83" i="29" s="1"/>
  <c r="C84" i="29" s="1"/>
  <c r="C85" i="29" s="1"/>
  <c r="C86" i="29" s="1"/>
  <c r="C87" i="29" s="1"/>
  <c r="C88" i="29" s="1"/>
  <c r="C89" i="29" s="1"/>
  <c r="C90" i="29" s="1"/>
  <c r="C91" i="29" s="1"/>
  <c r="C92" i="29" s="1"/>
  <c r="C93" i="29" s="1"/>
  <c r="C94" i="29" s="1"/>
  <c r="C95" i="29" s="1"/>
  <c r="C96" i="29" s="1"/>
  <c r="C97" i="29" s="1"/>
  <c r="C98" i="29" s="1"/>
  <c r="C99" i="29" s="1"/>
  <c r="C100" i="29" s="1"/>
  <c r="C101" i="29" s="1"/>
  <c r="C102" i="29" s="1"/>
  <c r="C103" i="29" s="1"/>
  <c r="C104" i="29" s="1"/>
  <c r="C105" i="29" s="1"/>
  <c r="C106" i="29" s="1"/>
  <c r="C107" i="29" s="1"/>
  <c r="C108" i="29" s="1"/>
  <c r="C109" i="29" s="1"/>
  <c r="C110" i="29" s="1"/>
  <c r="C111" i="29" s="1"/>
  <c r="C112" i="29" s="1"/>
  <c r="C113" i="29" s="1"/>
  <c r="C114" i="29" s="1"/>
  <c r="C115" i="29" s="1"/>
  <c r="C116" i="29" s="1"/>
  <c r="C117" i="29" s="1"/>
  <c r="C118" i="29" s="1"/>
  <c r="C119" i="29" s="1"/>
  <c r="C120" i="29" s="1"/>
  <c r="C121" i="29" s="1"/>
  <c r="C122" i="29" s="1"/>
  <c r="C123" i="29" s="1"/>
  <c r="C124" i="29" s="1"/>
  <c r="C125" i="29" s="1"/>
  <c r="C126" i="29" s="1"/>
  <c r="C127" i="29" s="1"/>
  <c r="C128" i="29" s="1"/>
  <c r="C129" i="29" s="1"/>
  <c r="C130" i="29" s="1"/>
  <c r="C131" i="29" s="1"/>
  <c r="C132" i="29" s="1"/>
  <c r="C133" i="29" s="1"/>
  <c r="C134" i="29" s="1"/>
  <c r="C135" i="29" s="1"/>
  <c r="C136" i="29" s="1"/>
  <c r="C137" i="29" s="1"/>
  <c r="C138" i="29" s="1"/>
  <c r="C139" i="29" s="1"/>
  <c r="C140" i="29" s="1"/>
  <c r="C141" i="29" s="1"/>
  <c r="C142" i="29" s="1"/>
  <c r="C143" i="29" s="1"/>
  <c r="C144" i="29" s="1"/>
  <c r="C145" i="29" s="1"/>
  <c r="C146" i="29" s="1"/>
  <c r="C147" i="29" s="1"/>
  <c r="C148" i="29" s="1"/>
  <c r="C149" i="29" s="1"/>
  <c r="C150" i="29" s="1"/>
  <c r="C151" i="29" s="1"/>
  <c r="C152" i="29" s="1"/>
  <c r="C153" i="29" s="1"/>
  <c r="C154" i="29" s="1"/>
  <c r="C155" i="29" s="1"/>
  <c r="C156" i="29" s="1"/>
  <c r="C157" i="29" s="1"/>
  <c r="C158" i="29" s="1"/>
  <c r="C159" i="29" s="1"/>
  <c r="C160" i="29" s="1"/>
  <c r="C161" i="29" s="1"/>
  <c r="C162" i="29" s="1"/>
  <c r="C163" i="29" s="1"/>
  <c r="C164" i="29" s="1"/>
  <c r="C165" i="29" s="1"/>
  <c r="C166" i="29" s="1"/>
  <c r="C167" i="29" s="1"/>
  <c r="C168" i="29" s="1"/>
  <c r="C169" i="29" s="1"/>
  <c r="C170" i="29" s="1"/>
  <c r="C171" i="29" s="1"/>
  <c r="C172" i="29" s="1"/>
  <c r="C173" i="29" s="1"/>
  <c r="C174" i="29" s="1"/>
  <c r="C175" i="29" s="1"/>
  <c r="C176" i="29" s="1"/>
  <c r="C177" i="29" s="1"/>
  <c r="C178" i="29" s="1"/>
  <c r="C179" i="29" s="1"/>
  <c r="C180" i="29" s="1"/>
  <c r="C181" i="29" s="1"/>
  <c r="C182" i="29" s="1"/>
  <c r="C183" i="29" s="1"/>
  <c r="C184" i="29" s="1"/>
  <c r="C185" i="29" s="1"/>
  <c r="C186" i="29" s="1"/>
  <c r="C187" i="29" s="1"/>
  <c r="C188" i="29" s="1"/>
  <c r="C189" i="29" s="1"/>
  <c r="C190" i="29" s="1"/>
  <c r="C191" i="29" s="1"/>
  <c r="C192" i="29" s="1"/>
  <c r="C193" i="29" s="1"/>
  <c r="C194" i="29" s="1"/>
  <c r="C195" i="29" s="1"/>
  <c r="C196" i="29" s="1"/>
  <c r="C197" i="29" s="1"/>
  <c r="C198" i="29" s="1"/>
  <c r="C199" i="29" s="1"/>
  <c r="C200" i="29" s="1"/>
  <c r="C201" i="29" s="1"/>
  <c r="C202" i="29" s="1"/>
  <c r="C203" i="29" s="1"/>
  <c r="C204" i="29" s="1"/>
  <c r="C205" i="29" s="1"/>
  <c r="C206" i="29" s="1"/>
  <c r="C207" i="29" s="1"/>
  <c r="C208" i="29" s="1"/>
  <c r="C209" i="29" s="1"/>
  <c r="AQ31" i="30" l="1"/>
  <c r="AQ32" i="30"/>
  <c r="AQ36" i="30"/>
  <c r="AQ40" i="30"/>
  <c r="AQ44" i="30"/>
  <c r="AQ48" i="30"/>
  <c r="AQ54" i="30"/>
  <c r="AQ34" i="30"/>
  <c r="AQ38" i="30"/>
  <c r="AQ42" i="30"/>
  <c r="AQ46" i="30"/>
  <c r="AQ50" i="30"/>
  <c r="AQ52" i="30"/>
  <c r="AQ33" i="30"/>
  <c r="AQ35" i="30"/>
  <c r="AQ37" i="30"/>
  <c r="AQ39" i="30"/>
  <c r="AQ41" i="30"/>
  <c r="AQ43" i="30"/>
  <c r="AQ45" i="30"/>
  <c r="AQ47" i="30"/>
  <c r="AQ49" i="30"/>
  <c r="AQ51" i="30"/>
  <c r="AQ53" i="30"/>
  <c r="AQ11" i="30"/>
  <c r="AQ28" i="30"/>
  <c r="AQ30" i="30"/>
  <c r="AQ29" i="30"/>
  <c r="AQ17" i="30"/>
  <c r="AQ19" i="30"/>
  <c r="AQ21" i="30"/>
  <c r="AQ23" i="30"/>
  <c r="AQ25" i="30"/>
  <c r="AQ27" i="30"/>
  <c r="AQ26" i="30"/>
  <c r="AQ24" i="30"/>
  <c r="AQ22" i="30"/>
  <c r="AQ18" i="30"/>
  <c r="AQ20" i="30"/>
  <c r="AQ16" i="30"/>
  <c r="AQ15" i="30"/>
  <c r="AQ14" i="30"/>
  <c r="H15" i="32"/>
  <c r="H26" i="31"/>
  <c r="K21" i="32"/>
  <c r="M30" i="32"/>
  <c r="K35" i="32"/>
  <c r="M35" i="32"/>
  <c r="K20" i="32"/>
  <c r="M22" i="32"/>
  <c r="K26" i="32"/>
  <c r="M26" i="32"/>
  <c r="K30" i="32"/>
  <c r="H13" i="32"/>
  <c r="H16" i="32"/>
  <c r="H27" i="31"/>
  <c r="H14" i="32"/>
  <c r="H24" i="31"/>
  <c r="H28" i="31"/>
  <c r="H25" i="31"/>
  <c r="H29" i="31"/>
  <c r="K23" i="32"/>
  <c r="K27" i="32"/>
  <c r="K31" i="32"/>
  <c r="K36" i="32"/>
  <c r="M23" i="32"/>
  <c r="M27" i="32"/>
  <c r="M31" i="32"/>
  <c r="M36" i="32"/>
  <c r="K24" i="32"/>
  <c r="K28" i="32"/>
  <c r="K32" i="32"/>
  <c r="M20" i="32"/>
  <c r="M24" i="32"/>
  <c r="M28" i="32"/>
  <c r="M32" i="32"/>
  <c r="K22" i="32"/>
  <c r="K25" i="32"/>
  <c r="K29" i="32"/>
  <c r="K34" i="32"/>
  <c r="M21" i="32"/>
  <c r="M25" i="32"/>
  <c r="M29" i="32"/>
  <c r="M34" i="32"/>
  <c r="AQ10" i="30"/>
  <c r="AQ13" i="30"/>
  <c r="AQ12" i="30"/>
  <c r="F209" i="24"/>
  <c r="E209" i="24"/>
  <c r="D209" i="24"/>
  <c r="F208" i="24"/>
  <c r="E208" i="24"/>
  <c r="D208" i="24"/>
  <c r="F207" i="24"/>
  <c r="E207" i="24"/>
  <c r="D207" i="24"/>
  <c r="F206" i="24"/>
  <c r="E206" i="24"/>
  <c r="D206" i="24"/>
  <c r="F205" i="24"/>
  <c r="E205" i="24"/>
  <c r="D205" i="24"/>
  <c r="F204" i="24"/>
  <c r="E204" i="24"/>
  <c r="D204" i="24"/>
  <c r="F203" i="24"/>
  <c r="E203" i="24"/>
  <c r="D203" i="24"/>
  <c r="F202" i="24"/>
  <c r="E202" i="24"/>
  <c r="D202" i="24"/>
  <c r="F201" i="24"/>
  <c r="E201" i="24"/>
  <c r="D201" i="24"/>
  <c r="F200" i="24"/>
  <c r="E200" i="24"/>
  <c r="D200" i="24"/>
  <c r="F199" i="24"/>
  <c r="E199" i="24"/>
  <c r="D199" i="24"/>
  <c r="F198" i="24"/>
  <c r="E198" i="24"/>
  <c r="D198" i="24"/>
  <c r="F197" i="24"/>
  <c r="E197" i="24"/>
  <c r="D197" i="24"/>
  <c r="F196" i="24"/>
  <c r="E196" i="24"/>
  <c r="D196" i="24"/>
  <c r="F195" i="24"/>
  <c r="E195" i="24"/>
  <c r="D195" i="24"/>
  <c r="F194" i="24"/>
  <c r="E194" i="24"/>
  <c r="D194" i="24"/>
  <c r="F193" i="24"/>
  <c r="E193" i="24"/>
  <c r="D193" i="24"/>
  <c r="F192" i="24"/>
  <c r="E192" i="24"/>
  <c r="D192" i="24"/>
  <c r="F191" i="24"/>
  <c r="E191" i="24"/>
  <c r="D191" i="24"/>
  <c r="F190" i="24"/>
  <c r="E190" i="24"/>
  <c r="D190" i="24"/>
  <c r="F189" i="24"/>
  <c r="E189" i="24"/>
  <c r="D189" i="24"/>
  <c r="F188" i="24"/>
  <c r="E188" i="24"/>
  <c r="D188" i="24"/>
  <c r="F187" i="24"/>
  <c r="E187" i="24"/>
  <c r="D187" i="24"/>
  <c r="F186" i="24"/>
  <c r="E186" i="24"/>
  <c r="D186" i="24"/>
  <c r="F185" i="24"/>
  <c r="E185" i="24"/>
  <c r="D185" i="24"/>
  <c r="F184" i="24"/>
  <c r="E184" i="24"/>
  <c r="D184" i="24"/>
  <c r="F183" i="24"/>
  <c r="E183" i="24"/>
  <c r="D183" i="24"/>
  <c r="F182" i="24"/>
  <c r="E182" i="24"/>
  <c r="D182" i="24"/>
  <c r="F181" i="24"/>
  <c r="E181" i="24"/>
  <c r="D181" i="24"/>
  <c r="F180" i="24"/>
  <c r="E180" i="24"/>
  <c r="D180" i="24"/>
  <c r="F179" i="24"/>
  <c r="E179" i="24"/>
  <c r="D179" i="24"/>
  <c r="F178" i="24"/>
  <c r="E178" i="24"/>
  <c r="D178" i="24"/>
  <c r="F177" i="24"/>
  <c r="E177" i="24"/>
  <c r="D177" i="24"/>
  <c r="F176" i="24"/>
  <c r="E176" i="24"/>
  <c r="D176" i="24"/>
  <c r="F175" i="24"/>
  <c r="E175" i="24"/>
  <c r="D175" i="24"/>
  <c r="F174" i="24"/>
  <c r="E174" i="24"/>
  <c r="D174" i="24"/>
  <c r="F173" i="24"/>
  <c r="E173" i="24"/>
  <c r="D173" i="24"/>
  <c r="F172" i="24"/>
  <c r="E172" i="24"/>
  <c r="D172" i="24"/>
  <c r="F171" i="24"/>
  <c r="E171" i="24"/>
  <c r="D171" i="24"/>
  <c r="F170" i="24"/>
  <c r="E170" i="24"/>
  <c r="D170" i="24"/>
  <c r="F169" i="24"/>
  <c r="E169" i="24"/>
  <c r="D169" i="24"/>
  <c r="F168" i="24"/>
  <c r="E168" i="24"/>
  <c r="D168" i="24"/>
  <c r="F167" i="24"/>
  <c r="E167" i="24"/>
  <c r="D167" i="24"/>
  <c r="F166" i="24"/>
  <c r="E166" i="24"/>
  <c r="D166" i="24"/>
  <c r="F165" i="24"/>
  <c r="E165" i="24"/>
  <c r="D165" i="24"/>
  <c r="F164" i="24"/>
  <c r="E164" i="24"/>
  <c r="D164" i="24"/>
  <c r="F163" i="24"/>
  <c r="E163" i="24"/>
  <c r="D163" i="24"/>
  <c r="F162" i="24"/>
  <c r="E162" i="24"/>
  <c r="D162" i="24"/>
  <c r="F161" i="24"/>
  <c r="E161" i="24"/>
  <c r="D161" i="24"/>
  <c r="F160" i="24"/>
  <c r="E160" i="24"/>
  <c r="D160" i="24"/>
  <c r="F159" i="24"/>
  <c r="E159" i="24"/>
  <c r="D159" i="24"/>
  <c r="F158" i="24"/>
  <c r="E158" i="24"/>
  <c r="D158" i="24"/>
  <c r="F157" i="24"/>
  <c r="E157" i="24"/>
  <c r="D157" i="24"/>
  <c r="F156" i="24"/>
  <c r="E156" i="24"/>
  <c r="D156" i="24"/>
  <c r="F155" i="24"/>
  <c r="E155" i="24"/>
  <c r="D155" i="24"/>
  <c r="F154" i="24"/>
  <c r="E154" i="24"/>
  <c r="D154" i="24"/>
  <c r="F153" i="24"/>
  <c r="E153" i="24"/>
  <c r="D153" i="24"/>
  <c r="F152" i="24"/>
  <c r="E152" i="24"/>
  <c r="D152" i="24"/>
  <c r="F151" i="24"/>
  <c r="E151" i="24"/>
  <c r="D151" i="24"/>
  <c r="F150" i="24"/>
  <c r="E150" i="24"/>
  <c r="D150" i="24"/>
  <c r="F149" i="24"/>
  <c r="E149" i="24"/>
  <c r="D149" i="24"/>
  <c r="F148" i="24"/>
  <c r="E148" i="24"/>
  <c r="D148" i="24"/>
  <c r="F147" i="24"/>
  <c r="E147" i="24"/>
  <c r="D147" i="24"/>
  <c r="F146" i="24"/>
  <c r="E146" i="24"/>
  <c r="D146" i="24"/>
  <c r="F145" i="24"/>
  <c r="E145" i="24"/>
  <c r="D145" i="24"/>
  <c r="F144" i="24"/>
  <c r="E144" i="24"/>
  <c r="D144" i="24"/>
  <c r="F143" i="24"/>
  <c r="E143" i="24"/>
  <c r="D143" i="24"/>
  <c r="F142" i="24"/>
  <c r="E142" i="24"/>
  <c r="D142" i="24"/>
  <c r="F141" i="24"/>
  <c r="E141" i="24"/>
  <c r="D141" i="24"/>
  <c r="F140" i="24"/>
  <c r="E140" i="24"/>
  <c r="D140" i="24"/>
  <c r="F139" i="24"/>
  <c r="E139" i="24"/>
  <c r="D139" i="24"/>
  <c r="F138" i="24"/>
  <c r="E138" i="24"/>
  <c r="D138" i="24"/>
  <c r="F137" i="24"/>
  <c r="E137" i="24"/>
  <c r="D137" i="24"/>
  <c r="F136" i="24"/>
  <c r="E136" i="24"/>
  <c r="D136" i="24"/>
  <c r="F135" i="24"/>
  <c r="E135" i="24"/>
  <c r="D135" i="24"/>
  <c r="F134" i="24"/>
  <c r="E134" i="24"/>
  <c r="D134" i="24"/>
  <c r="F133" i="24"/>
  <c r="E133" i="24"/>
  <c r="D133" i="24"/>
  <c r="F132" i="24"/>
  <c r="E132" i="24"/>
  <c r="D132" i="24"/>
  <c r="F131" i="24"/>
  <c r="E131" i="24"/>
  <c r="D131" i="24"/>
  <c r="F130" i="24"/>
  <c r="E130" i="24"/>
  <c r="D130" i="24"/>
  <c r="F129" i="24"/>
  <c r="E129" i="24"/>
  <c r="D129" i="24"/>
  <c r="F128" i="24"/>
  <c r="E128" i="24"/>
  <c r="D128" i="24"/>
  <c r="F127" i="24"/>
  <c r="E127" i="24"/>
  <c r="D127" i="24"/>
  <c r="F126" i="24"/>
  <c r="E126" i="24"/>
  <c r="D126" i="24"/>
  <c r="F125" i="24"/>
  <c r="E125" i="24"/>
  <c r="D125" i="24"/>
  <c r="F124" i="24"/>
  <c r="E124" i="24"/>
  <c r="D124" i="24"/>
  <c r="F123" i="24"/>
  <c r="E123" i="24"/>
  <c r="D123" i="24"/>
  <c r="F122" i="24"/>
  <c r="E122" i="24"/>
  <c r="D122" i="24"/>
  <c r="F121" i="24"/>
  <c r="E121" i="24"/>
  <c r="D121" i="24"/>
  <c r="F120" i="24"/>
  <c r="E120" i="24"/>
  <c r="D120" i="24"/>
  <c r="F119" i="24"/>
  <c r="E119" i="24"/>
  <c r="D119" i="24"/>
  <c r="F118" i="24"/>
  <c r="E118" i="24"/>
  <c r="D118" i="24"/>
  <c r="F117" i="24"/>
  <c r="E117" i="24"/>
  <c r="D117" i="24"/>
  <c r="F116" i="24"/>
  <c r="E116" i="24"/>
  <c r="D116" i="24"/>
  <c r="F115" i="24"/>
  <c r="E115" i="24"/>
  <c r="D115" i="24"/>
  <c r="F114" i="24"/>
  <c r="E114" i="24"/>
  <c r="D114" i="24"/>
  <c r="F113" i="24"/>
  <c r="E113" i="24"/>
  <c r="D113" i="24"/>
  <c r="F112" i="24"/>
  <c r="E112" i="24"/>
  <c r="D112" i="24"/>
  <c r="F111" i="24"/>
  <c r="E111" i="24"/>
  <c r="D111" i="24"/>
  <c r="F110" i="24"/>
  <c r="E110" i="24"/>
  <c r="D110" i="24"/>
  <c r="F109" i="24"/>
  <c r="E109" i="24"/>
  <c r="D109" i="24"/>
  <c r="F108" i="24"/>
  <c r="E108" i="24"/>
  <c r="D108" i="24"/>
  <c r="F107" i="24"/>
  <c r="E107" i="24"/>
  <c r="D107" i="24"/>
  <c r="F106" i="24"/>
  <c r="E106" i="24"/>
  <c r="D106" i="24"/>
  <c r="F105" i="24"/>
  <c r="E105" i="24"/>
  <c r="D105" i="24"/>
  <c r="F104" i="24"/>
  <c r="E104" i="24"/>
  <c r="D104" i="24"/>
  <c r="F103" i="24"/>
  <c r="E103" i="24"/>
  <c r="D103" i="24"/>
  <c r="F102" i="24"/>
  <c r="E102" i="24"/>
  <c r="D102" i="24"/>
  <c r="F101" i="24"/>
  <c r="E101" i="24"/>
  <c r="D101" i="24"/>
  <c r="F100" i="24"/>
  <c r="E100" i="24"/>
  <c r="D100" i="24"/>
  <c r="F99" i="24"/>
  <c r="E99" i="24"/>
  <c r="D99" i="24"/>
  <c r="F98" i="24"/>
  <c r="E98" i="24"/>
  <c r="D98" i="24"/>
  <c r="F97" i="24"/>
  <c r="E97" i="24"/>
  <c r="D97" i="24"/>
  <c r="F96" i="24"/>
  <c r="E96" i="24"/>
  <c r="D96" i="24"/>
  <c r="F95" i="24"/>
  <c r="E95" i="24"/>
  <c r="D95" i="24"/>
  <c r="F94" i="24"/>
  <c r="E94" i="24"/>
  <c r="D94" i="24"/>
  <c r="F93" i="24"/>
  <c r="E93" i="24"/>
  <c r="D93" i="24"/>
  <c r="F92" i="24"/>
  <c r="E92" i="24"/>
  <c r="D92" i="24"/>
  <c r="F91" i="24"/>
  <c r="E91" i="24"/>
  <c r="D91" i="24"/>
  <c r="F90" i="24"/>
  <c r="E90" i="24"/>
  <c r="D90" i="24"/>
  <c r="F89" i="24"/>
  <c r="E89" i="24"/>
  <c r="D89" i="24"/>
  <c r="F88" i="24"/>
  <c r="E88" i="24"/>
  <c r="D88" i="24"/>
  <c r="F87" i="24"/>
  <c r="E87" i="24"/>
  <c r="D87" i="24"/>
  <c r="F86" i="24"/>
  <c r="E86" i="24"/>
  <c r="D86" i="24"/>
  <c r="F85" i="24"/>
  <c r="E85" i="24"/>
  <c r="D85" i="24"/>
  <c r="F84" i="24"/>
  <c r="E84" i="24"/>
  <c r="D84" i="24"/>
  <c r="F83" i="24"/>
  <c r="E83" i="24"/>
  <c r="D83" i="24"/>
  <c r="F82" i="24"/>
  <c r="E82" i="24"/>
  <c r="D82" i="24"/>
  <c r="F81" i="24"/>
  <c r="E81" i="24"/>
  <c r="D81" i="24"/>
  <c r="F80" i="24"/>
  <c r="E80" i="24"/>
  <c r="D80" i="24"/>
  <c r="F79" i="24"/>
  <c r="E79" i="24"/>
  <c r="D79" i="24"/>
  <c r="F78" i="24"/>
  <c r="E78" i="24"/>
  <c r="D78" i="24"/>
  <c r="F77" i="24"/>
  <c r="E77" i="24"/>
  <c r="D77" i="24"/>
  <c r="F76" i="24"/>
  <c r="E76" i="24"/>
  <c r="D76" i="24"/>
  <c r="F75" i="24"/>
  <c r="E75" i="24"/>
  <c r="D75" i="24"/>
  <c r="F74" i="24"/>
  <c r="E74" i="24"/>
  <c r="D74" i="24"/>
  <c r="F73" i="24"/>
  <c r="E73" i="24"/>
  <c r="D73" i="24"/>
  <c r="F72" i="24"/>
  <c r="E72" i="24"/>
  <c r="D72" i="24"/>
  <c r="F71" i="24"/>
  <c r="E71" i="24"/>
  <c r="D71" i="24"/>
  <c r="F70" i="24"/>
  <c r="E70" i="24"/>
  <c r="D70" i="24"/>
  <c r="F69" i="24"/>
  <c r="E69" i="24"/>
  <c r="D69" i="24"/>
  <c r="F68" i="24"/>
  <c r="E68" i="24"/>
  <c r="D68" i="24"/>
  <c r="F67" i="24"/>
  <c r="E67" i="24"/>
  <c r="D67" i="24"/>
  <c r="F66" i="24"/>
  <c r="E66" i="24"/>
  <c r="D66" i="24"/>
  <c r="F65" i="24"/>
  <c r="E65" i="24"/>
  <c r="D65" i="24"/>
  <c r="F64" i="24"/>
  <c r="E64" i="24"/>
  <c r="D64" i="24"/>
  <c r="F63" i="24"/>
  <c r="E63" i="24"/>
  <c r="D63" i="24"/>
  <c r="F62" i="24"/>
  <c r="E62" i="24"/>
  <c r="D62" i="24"/>
  <c r="F61" i="24"/>
  <c r="E61" i="24"/>
  <c r="D61" i="24"/>
  <c r="F60" i="24"/>
  <c r="E60" i="24"/>
  <c r="D60" i="24"/>
  <c r="F59" i="24"/>
  <c r="E59" i="24"/>
  <c r="D59" i="24"/>
  <c r="F58" i="24"/>
  <c r="E58" i="24"/>
  <c r="D58" i="24"/>
  <c r="F57" i="24"/>
  <c r="E57" i="24"/>
  <c r="D57" i="24"/>
  <c r="F56" i="24"/>
  <c r="E56" i="24"/>
  <c r="D56" i="24"/>
  <c r="F55" i="24"/>
  <c r="E55" i="24"/>
  <c r="D55" i="24"/>
  <c r="F54" i="24"/>
  <c r="E54" i="24"/>
  <c r="D54" i="24"/>
  <c r="F53" i="24"/>
  <c r="E53" i="24"/>
  <c r="D53" i="24"/>
  <c r="F52" i="24"/>
  <c r="E52" i="24"/>
  <c r="D52" i="24"/>
  <c r="F51" i="24"/>
  <c r="E51" i="24"/>
  <c r="D51" i="24"/>
  <c r="F50" i="24"/>
  <c r="E50" i="24"/>
  <c r="D50" i="24"/>
  <c r="F49" i="24"/>
  <c r="E49" i="24"/>
  <c r="D49" i="24"/>
  <c r="F48" i="24"/>
  <c r="E48" i="24"/>
  <c r="D48" i="24"/>
  <c r="F47" i="24"/>
  <c r="E47" i="24"/>
  <c r="D47" i="24"/>
  <c r="F46" i="24"/>
  <c r="E46" i="24"/>
  <c r="D46" i="24"/>
  <c r="F45" i="24"/>
  <c r="E45" i="24"/>
  <c r="D45" i="24"/>
  <c r="F44" i="24"/>
  <c r="E44" i="24"/>
  <c r="D44" i="24"/>
  <c r="F43" i="24"/>
  <c r="E43" i="24"/>
  <c r="D43" i="24"/>
  <c r="F42" i="24"/>
  <c r="E42" i="24"/>
  <c r="D42" i="24"/>
  <c r="F41" i="24"/>
  <c r="E41" i="24"/>
  <c r="D41" i="24"/>
  <c r="F40" i="24"/>
  <c r="E40" i="24"/>
  <c r="D40" i="24"/>
  <c r="F39" i="24"/>
  <c r="E39" i="24"/>
  <c r="D39" i="24"/>
  <c r="F38" i="24"/>
  <c r="E38" i="24"/>
  <c r="D38" i="24"/>
  <c r="F37" i="24"/>
  <c r="E37" i="24"/>
  <c r="D37" i="24"/>
  <c r="F36" i="24"/>
  <c r="E36" i="24"/>
  <c r="D36" i="24"/>
  <c r="F35" i="24"/>
  <c r="E35" i="24"/>
  <c r="D35" i="24"/>
  <c r="F34" i="24"/>
  <c r="E34" i="24"/>
  <c r="D34" i="24"/>
  <c r="F33" i="24"/>
  <c r="E33" i="24"/>
  <c r="D33" i="24"/>
  <c r="F32" i="24"/>
  <c r="E32" i="24"/>
  <c r="D32" i="24"/>
  <c r="F31" i="24"/>
  <c r="E31" i="24"/>
  <c r="D31" i="24"/>
  <c r="F30" i="24"/>
  <c r="E30" i="24"/>
  <c r="D30" i="24"/>
  <c r="F29" i="24"/>
  <c r="E29" i="24"/>
  <c r="D29" i="24"/>
  <c r="F28" i="24"/>
  <c r="E28" i="24"/>
  <c r="D28" i="24"/>
  <c r="F27" i="24"/>
  <c r="E27" i="24"/>
  <c r="D27" i="24"/>
  <c r="F26" i="24"/>
  <c r="E26" i="24"/>
  <c r="D26" i="24"/>
  <c r="F25" i="24"/>
  <c r="E25" i="24"/>
  <c r="D25" i="24"/>
  <c r="F24" i="24"/>
  <c r="E24" i="24"/>
  <c r="D24" i="24"/>
  <c r="F23" i="24"/>
  <c r="E23" i="24"/>
  <c r="D23" i="24"/>
  <c r="F22" i="24"/>
  <c r="E22" i="24"/>
  <c r="D22" i="24"/>
  <c r="F21" i="24"/>
  <c r="E21" i="24"/>
  <c r="D21" i="24"/>
  <c r="F20" i="24"/>
  <c r="E20" i="24"/>
  <c r="D20" i="24"/>
  <c r="F19" i="24"/>
  <c r="E19" i="24"/>
  <c r="D19" i="24"/>
  <c r="F18" i="24"/>
  <c r="E18" i="24"/>
  <c r="D18" i="24"/>
  <c r="F17" i="24"/>
  <c r="E17" i="24"/>
  <c r="D17" i="24"/>
  <c r="F16" i="24"/>
  <c r="E16" i="24"/>
  <c r="D16" i="24"/>
  <c r="F15" i="24"/>
  <c r="E15" i="24"/>
  <c r="D15" i="24"/>
  <c r="F14" i="24"/>
  <c r="E14" i="24"/>
  <c r="D14" i="24"/>
  <c r="F13" i="24"/>
  <c r="E13" i="24"/>
  <c r="D13" i="24"/>
  <c r="F12" i="24"/>
  <c r="E12" i="24"/>
  <c r="D12" i="24"/>
  <c r="F11" i="24"/>
  <c r="E11" i="24"/>
  <c r="D11" i="24"/>
  <c r="F10" i="24"/>
  <c r="E10" i="24"/>
  <c r="D10" i="24"/>
  <c r="G36" i="26"/>
  <c r="G35" i="26"/>
  <c r="G34" i="26"/>
  <c r="F32" i="26"/>
  <c r="J46" i="26"/>
  <c r="I44" i="26"/>
  <c r="H31" i="25"/>
  <c r="H30" i="25"/>
  <c r="J41" i="25"/>
  <c r="I40" i="25"/>
  <c r="J18" i="25"/>
  <c r="H21" i="25"/>
  <c r="K19" i="25"/>
  <c r="AP10" i="24" l="1"/>
  <c r="AM10" i="24"/>
  <c r="AP209" i="24"/>
  <c r="AP208" i="24"/>
  <c r="AP207" i="24"/>
  <c r="AP206" i="24"/>
  <c r="AP205" i="24"/>
  <c r="AP204" i="24"/>
  <c r="AP203" i="24"/>
  <c r="AP202" i="24"/>
  <c r="AP201" i="24"/>
  <c r="AP200" i="24"/>
  <c r="AP199" i="24"/>
  <c r="AP198" i="24"/>
  <c r="AP197" i="24"/>
  <c r="AP196" i="24"/>
  <c r="AP195" i="24"/>
  <c r="AP194" i="24"/>
  <c r="AP193" i="24"/>
  <c r="AP192" i="24"/>
  <c r="AP191" i="24"/>
  <c r="AP190" i="24"/>
  <c r="AP189" i="24"/>
  <c r="AP188" i="24"/>
  <c r="AP187" i="24"/>
  <c r="AP186" i="24"/>
  <c r="AP185" i="24"/>
  <c r="AP184" i="24"/>
  <c r="AP183" i="24"/>
  <c r="AP182" i="24"/>
  <c r="AP181" i="24"/>
  <c r="AP180" i="24"/>
  <c r="AP179" i="24"/>
  <c r="AP178" i="24"/>
  <c r="AP177" i="24"/>
  <c r="AP176" i="24"/>
  <c r="AP175" i="24"/>
  <c r="AP174" i="24"/>
  <c r="AP173" i="24"/>
  <c r="AP172" i="24"/>
  <c r="AP171" i="24"/>
  <c r="AP170" i="24"/>
  <c r="AP169" i="24"/>
  <c r="AP168" i="24"/>
  <c r="AP167" i="24"/>
  <c r="AP166" i="24"/>
  <c r="AP165" i="24"/>
  <c r="AP164" i="24"/>
  <c r="AP163" i="24"/>
  <c r="AP162" i="24"/>
  <c r="AP161" i="24"/>
  <c r="AP160" i="24"/>
  <c r="AP159" i="24"/>
  <c r="AP158" i="24"/>
  <c r="AP157" i="24"/>
  <c r="AP156" i="24"/>
  <c r="AP155" i="24"/>
  <c r="AP154" i="24"/>
  <c r="AP153" i="24"/>
  <c r="AP152" i="24"/>
  <c r="AP151" i="24"/>
  <c r="AP150" i="24"/>
  <c r="AP149" i="24"/>
  <c r="AP148" i="24"/>
  <c r="AP147" i="24"/>
  <c r="AP146" i="24"/>
  <c r="AP145" i="24"/>
  <c r="AP144" i="24"/>
  <c r="AP143" i="24"/>
  <c r="AP142" i="24"/>
  <c r="AP141" i="24"/>
  <c r="AP140" i="24"/>
  <c r="AP139" i="24"/>
  <c r="AP138" i="24"/>
  <c r="AP137" i="24"/>
  <c r="AP136" i="24"/>
  <c r="AP135" i="24"/>
  <c r="AP134" i="24"/>
  <c r="AP133" i="24"/>
  <c r="AP132" i="24"/>
  <c r="AP131" i="24"/>
  <c r="AP130" i="24"/>
  <c r="AP129" i="24"/>
  <c r="AP128" i="24"/>
  <c r="AP127" i="24"/>
  <c r="AP126" i="24"/>
  <c r="AP125" i="24"/>
  <c r="AP124" i="24"/>
  <c r="AP123" i="24"/>
  <c r="AP122" i="24"/>
  <c r="AP121" i="24"/>
  <c r="AP120" i="24"/>
  <c r="AP119" i="24"/>
  <c r="AP118" i="24"/>
  <c r="AP117" i="24"/>
  <c r="AP116" i="24"/>
  <c r="AP115" i="24"/>
  <c r="AP114" i="24"/>
  <c r="AP113" i="24"/>
  <c r="AP112" i="24"/>
  <c r="AP111" i="24"/>
  <c r="AP110" i="24"/>
  <c r="AP109" i="24"/>
  <c r="AP108" i="24"/>
  <c r="AP107" i="24"/>
  <c r="AP106" i="24"/>
  <c r="AP105" i="24"/>
  <c r="AP104" i="24"/>
  <c r="AP103" i="24"/>
  <c r="AP102" i="24"/>
  <c r="AP101" i="24"/>
  <c r="AP100" i="24"/>
  <c r="AP99" i="24"/>
  <c r="AP98" i="24"/>
  <c r="AP97" i="24"/>
  <c r="AP96" i="24"/>
  <c r="AP95" i="24"/>
  <c r="AP94" i="24"/>
  <c r="AP93" i="24"/>
  <c r="AP92" i="24"/>
  <c r="AP91" i="24"/>
  <c r="AP90" i="24"/>
  <c r="AP89" i="24"/>
  <c r="AP88" i="24"/>
  <c r="AP87" i="24"/>
  <c r="AP86" i="24"/>
  <c r="AP85" i="24"/>
  <c r="AP84" i="24"/>
  <c r="AP83" i="24"/>
  <c r="AP82" i="24"/>
  <c r="AP81" i="24"/>
  <c r="AP80" i="24"/>
  <c r="AP79" i="24"/>
  <c r="AP78" i="24"/>
  <c r="AP77" i="24"/>
  <c r="AP76" i="24"/>
  <c r="AP75" i="24"/>
  <c r="AP74" i="24"/>
  <c r="AP73" i="24"/>
  <c r="AP72" i="24"/>
  <c r="AP71" i="24"/>
  <c r="AP70" i="24"/>
  <c r="AP69" i="24"/>
  <c r="AP68" i="24"/>
  <c r="AP67" i="24"/>
  <c r="AP66" i="24"/>
  <c r="AP65" i="24"/>
  <c r="AP64" i="24"/>
  <c r="AP63" i="24"/>
  <c r="AP62" i="24"/>
  <c r="AP61" i="24"/>
  <c r="AP60" i="24"/>
  <c r="AP59" i="24"/>
  <c r="AP58" i="24"/>
  <c r="AP57" i="24"/>
  <c r="AP56" i="24"/>
  <c r="AP55" i="24"/>
  <c r="AP54" i="24"/>
  <c r="AP53" i="24"/>
  <c r="AP52" i="24"/>
  <c r="AP51" i="24"/>
  <c r="AP50" i="24"/>
  <c r="AP49" i="24"/>
  <c r="AP48" i="24"/>
  <c r="AP47" i="24"/>
  <c r="AP46" i="24"/>
  <c r="AP45" i="24"/>
  <c r="AP44" i="24"/>
  <c r="AP43" i="24"/>
  <c r="AP42" i="24"/>
  <c r="AP41" i="24"/>
  <c r="AP40" i="24"/>
  <c r="AP39" i="24"/>
  <c r="AP38" i="24"/>
  <c r="AP37" i="24"/>
  <c r="AP36" i="24"/>
  <c r="AP35" i="24"/>
  <c r="AP34" i="24"/>
  <c r="AP33" i="24"/>
  <c r="AP32" i="24"/>
  <c r="AP31" i="24"/>
  <c r="AP30" i="24"/>
  <c r="AP29" i="24"/>
  <c r="AP28" i="24"/>
  <c r="AP27" i="24"/>
  <c r="AP26" i="24"/>
  <c r="AP25" i="24"/>
  <c r="AP24" i="24"/>
  <c r="AP23" i="24"/>
  <c r="AP22" i="24"/>
  <c r="AP21" i="24"/>
  <c r="AP20" i="24"/>
  <c r="AP19" i="24"/>
  <c r="AP18" i="24"/>
  <c r="AP17" i="24"/>
  <c r="AP16" i="24"/>
  <c r="AP15" i="24"/>
  <c r="AP14" i="24"/>
  <c r="AP13" i="24"/>
  <c r="AP12" i="24"/>
  <c r="AP11" i="24"/>
  <c r="AM209" i="24"/>
  <c r="AQ209" i="24" s="1"/>
  <c r="AM208" i="24"/>
  <c r="AQ208" i="24" s="1"/>
  <c r="AM207" i="24"/>
  <c r="AQ207" i="24" s="1"/>
  <c r="AM206" i="24"/>
  <c r="AQ206" i="24" s="1"/>
  <c r="AM205" i="24"/>
  <c r="AM204" i="24"/>
  <c r="AM203" i="24"/>
  <c r="AM202" i="24"/>
  <c r="AM201" i="24"/>
  <c r="AM200" i="24"/>
  <c r="AM199" i="24"/>
  <c r="AM198" i="24"/>
  <c r="AQ198" i="24" s="1"/>
  <c r="AM197" i="24"/>
  <c r="AQ197" i="24" s="1"/>
  <c r="AM196" i="24"/>
  <c r="AQ196" i="24" s="1"/>
  <c r="AM195" i="24"/>
  <c r="AQ195" i="24" s="1"/>
  <c r="AM194" i="24"/>
  <c r="AQ194" i="24" s="1"/>
  <c r="AM193" i="24"/>
  <c r="AQ193" i="24" s="1"/>
  <c r="AM192" i="24"/>
  <c r="AQ192" i="24" s="1"/>
  <c r="AM191" i="24"/>
  <c r="AQ191" i="24" s="1"/>
  <c r="AM190" i="24"/>
  <c r="AQ190" i="24" s="1"/>
  <c r="AM189" i="24"/>
  <c r="AQ189" i="24" s="1"/>
  <c r="AM188" i="24"/>
  <c r="AQ188" i="24" s="1"/>
  <c r="AM187" i="24"/>
  <c r="AQ187" i="24" s="1"/>
  <c r="AM186" i="24"/>
  <c r="AQ186" i="24" s="1"/>
  <c r="AM185" i="24"/>
  <c r="AQ185" i="24" s="1"/>
  <c r="AM184" i="24"/>
  <c r="AQ184" i="24" s="1"/>
  <c r="AM183" i="24"/>
  <c r="AQ183" i="24" s="1"/>
  <c r="AM182" i="24"/>
  <c r="AQ182" i="24" s="1"/>
  <c r="AM181" i="24"/>
  <c r="AQ181" i="24" s="1"/>
  <c r="AM180" i="24"/>
  <c r="AQ180" i="24" s="1"/>
  <c r="AM179" i="24"/>
  <c r="AQ179" i="24" s="1"/>
  <c r="AM178" i="24"/>
  <c r="AQ178" i="24" s="1"/>
  <c r="AM177" i="24"/>
  <c r="AQ177" i="24" s="1"/>
  <c r="AM176" i="24"/>
  <c r="AQ176" i="24" s="1"/>
  <c r="AM175" i="24"/>
  <c r="AQ175" i="24" s="1"/>
  <c r="AM174" i="24"/>
  <c r="AQ174" i="24" s="1"/>
  <c r="AM173" i="24"/>
  <c r="AQ173" i="24" s="1"/>
  <c r="AM172" i="24"/>
  <c r="AQ172" i="24" s="1"/>
  <c r="AM171" i="24"/>
  <c r="AQ171" i="24" s="1"/>
  <c r="AM170" i="24"/>
  <c r="AQ170" i="24" s="1"/>
  <c r="AM169" i="24"/>
  <c r="AQ169" i="24" s="1"/>
  <c r="AM168" i="24"/>
  <c r="AQ168" i="24" s="1"/>
  <c r="AM167" i="24"/>
  <c r="AQ167" i="24" s="1"/>
  <c r="AM166" i="24"/>
  <c r="AQ166" i="24" s="1"/>
  <c r="AM165" i="24"/>
  <c r="AQ165" i="24" s="1"/>
  <c r="AM164" i="24"/>
  <c r="AQ164" i="24" s="1"/>
  <c r="AM163" i="24"/>
  <c r="AQ163" i="24" s="1"/>
  <c r="AM162" i="24"/>
  <c r="AQ162" i="24" s="1"/>
  <c r="AM161" i="24"/>
  <c r="AQ161" i="24" s="1"/>
  <c r="AM160" i="24"/>
  <c r="AQ160" i="24" s="1"/>
  <c r="AM159" i="24"/>
  <c r="AQ159" i="24" s="1"/>
  <c r="AM158" i="24"/>
  <c r="AQ158" i="24" s="1"/>
  <c r="AM157" i="24"/>
  <c r="AQ157" i="24" s="1"/>
  <c r="AM156" i="24"/>
  <c r="AQ156" i="24" s="1"/>
  <c r="AM155" i="24"/>
  <c r="AQ155" i="24" s="1"/>
  <c r="AM154" i="24"/>
  <c r="AQ154" i="24" s="1"/>
  <c r="AM153" i="24"/>
  <c r="AQ153" i="24" s="1"/>
  <c r="AM152" i="24"/>
  <c r="AQ152" i="24" s="1"/>
  <c r="AM151" i="24"/>
  <c r="AQ151" i="24" s="1"/>
  <c r="AM150" i="24"/>
  <c r="AQ150" i="24" s="1"/>
  <c r="AM149" i="24"/>
  <c r="AQ149" i="24" s="1"/>
  <c r="AM148" i="24"/>
  <c r="AQ148" i="24" s="1"/>
  <c r="AM147" i="24"/>
  <c r="AQ147" i="24" s="1"/>
  <c r="AM146" i="24"/>
  <c r="AQ146" i="24" s="1"/>
  <c r="AM145" i="24"/>
  <c r="AQ145" i="24" s="1"/>
  <c r="AM144" i="24"/>
  <c r="AQ144" i="24" s="1"/>
  <c r="AM143" i="24"/>
  <c r="AQ143" i="24" s="1"/>
  <c r="AM142" i="24"/>
  <c r="AQ142" i="24" s="1"/>
  <c r="AM141" i="24"/>
  <c r="AQ141" i="24" s="1"/>
  <c r="AM140" i="24"/>
  <c r="AQ140" i="24" s="1"/>
  <c r="AM139" i="24"/>
  <c r="AQ139" i="24" s="1"/>
  <c r="AM138" i="24"/>
  <c r="AQ138" i="24" s="1"/>
  <c r="AM137" i="24"/>
  <c r="AQ137" i="24" s="1"/>
  <c r="AM136" i="24"/>
  <c r="AQ136" i="24" s="1"/>
  <c r="AM135" i="24"/>
  <c r="AQ135" i="24" s="1"/>
  <c r="AM134" i="24"/>
  <c r="AQ134" i="24" s="1"/>
  <c r="AM133" i="24"/>
  <c r="AQ133" i="24" s="1"/>
  <c r="AM132" i="24"/>
  <c r="AQ132" i="24" s="1"/>
  <c r="AM131" i="24"/>
  <c r="AQ131" i="24" s="1"/>
  <c r="AM130" i="24"/>
  <c r="AQ130" i="24" s="1"/>
  <c r="AM129" i="24"/>
  <c r="AQ129" i="24" s="1"/>
  <c r="AM128" i="24"/>
  <c r="AQ128" i="24" s="1"/>
  <c r="AM127" i="24"/>
  <c r="AQ127" i="24" s="1"/>
  <c r="AM126" i="24"/>
  <c r="AQ126" i="24" s="1"/>
  <c r="AM125" i="24"/>
  <c r="AQ125" i="24" s="1"/>
  <c r="AM124" i="24"/>
  <c r="AQ124" i="24" s="1"/>
  <c r="AM123" i="24"/>
  <c r="AQ123" i="24" s="1"/>
  <c r="AM122" i="24"/>
  <c r="AQ122" i="24" s="1"/>
  <c r="AM121" i="24"/>
  <c r="AQ121" i="24" s="1"/>
  <c r="AM120" i="24"/>
  <c r="AQ120" i="24" s="1"/>
  <c r="AM119" i="24"/>
  <c r="AQ119" i="24" s="1"/>
  <c r="AM118" i="24"/>
  <c r="AQ118" i="24" s="1"/>
  <c r="AM117" i="24"/>
  <c r="AQ117" i="24" s="1"/>
  <c r="AM116" i="24"/>
  <c r="AQ116" i="24" s="1"/>
  <c r="AM115" i="24"/>
  <c r="AQ115" i="24" s="1"/>
  <c r="AM114" i="24"/>
  <c r="AQ114" i="24" s="1"/>
  <c r="AM113" i="24"/>
  <c r="AQ113" i="24" s="1"/>
  <c r="AM112" i="24"/>
  <c r="AQ112" i="24" s="1"/>
  <c r="AM111" i="24"/>
  <c r="AQ111" i="24" s="1"/>
  <c r="AM110" i="24"/>
  <c r="AQ110" i="24" s="1"/>
  <c r="AM109" i="24"/>
  <c r="AQ109" i="24" s="1"/>
  <c r="AM108" i="24"/>
  <c r="AQ108" i="24" s="1"/>
  <c r="AM107" i="24"/>
  <c r="AQ107" i="24" s="1"/>
  <c r="AM106" i="24"/>
  <c r="AQ106" i="24" s="1"/>
  <c r="AM105" i="24"/>
  <c r="AQ105" i="24" s="1"/>
  <c r="AM104" i="24"/>
  <c r="AQ104" i="24" s="1"/>
  <c r="AM103" i="24"/>
  <c r="AQ103" i="24" s="1"/>
  <c r="AM102" i="24"/>
  <c r="AQ102" i="24" s="1"/>
  <c r="AM101" i="24"/>
  <c r="AQ101" i="24" s="1"/>
  <c r="AM100" i="24"/>
  <c r="AQ100" i="24" s="1"/>
  <c r="AM99" i="24"/>
  <c r="AQ99" i="24" s="1"/>
  <c r="AM98" i="24"/>
  <c r="AQ98" i="24" s="1"/>
  <c r="AM97" i="24"/>
  <c r="AQ97" i="24" s="1"/>
  <c r="AM96" i="24"/>
  <c r="AQ96" i="24" s="1"/>
  <c r="AM95" i="24"/>
  <c r="AQ95" i="24" s="1"/>
  <c r="AM94" i="24"/>
  <c r="AQ94" i="24" s="1"/>
  <c r="AM93" i="24"/>
  <c r="AQ93" i="24" s="1"/>
  <c r="AM92" i="24"/>
  <c r="AQ92" i="24" s="1"/>
  <c r="AM91" i="24"/>
  <c r="AQ91" i="24" s="1"/>
  <c r="AM90" i="24"/>
  <c r="AQ90" i="24" s="1"/>
  <c r="AM89" i="24"/>
  <c r="AQ89" i="24" s="1"/>
  <c r="AM88" i="24"/>
  <c r="AQ88" i="24" s="1"/>
  <c r="AM87" i="24"/>
  <c r="AQ87" i="24" s="1"/>
  <c r="AM86" i="24"/>
  <c r="AQ86" i="24" s="1"/>
  <c r="AM85" i="24"/>
  <c r="AQ85" i="24" s="1"/>
  <c r="AM84" i="24"/>
  <c r="AQ84" i="24" s="1"/>
  <c r="AM83" i="24"/>
  <c r="AQ83" i="24" s="1"/>
  <c r="AM82" i="24"/>
  <c r="AQ82" i="24" s="1"/>
  <c r="AM81" i="24"/>
  <c r="AQ81" i="24" s="1"/>
  <c r="AM80" i="24"/>
  <c r="AQ80" i="24" s="1"/>
  <c r="AM79" i="24"/>
  <c r="AQ79" i="24" s="1"/>
  <c r="AM78" i="24"/>
  <c r="AQ78" i="24" s="1"/>
  <c r="AM77" i="24"/>
  <c r="AQ77" i="24" s="1"/>
  <c r="AM76" i="24"/>
  <c r="AQ76" i="24" s="1"/>
  <c r="AM75" i="24"/>
  <c r="AQ75" i="24" s="1"/>
  <c r="AM74" i="24"/>
  <c r="AQ74" i="24" s="1"/>
  <c r="AM73" i="24"/>
  <c r="AQ73" i="24" s="1"/>
  <c r="AM72" i="24"/>
  <c r="AQ72" i="24" s="1"/>
  <c r="AM71" i="24"/>
  <c r="AQ71" i="24" s="1"/>
  <c r="AM70" i="24"/>
  <c r="AQ70" i="24" s="1"/>
  <c r="AM69" i="24"/>
  <c r="AQ69" i="24" s="1"/>
  <c r="AM68" i="24"/>
  <c r="AQ68" i="24" s="1"/>
  <c r="AM67" i="24"/>
  <c r="AQ67" i="24" s="1"/>
  <c r="AM66" i="24"/>
  <c r="AQ66" i="24" s="1"/>
  <c r="AM65" i="24"/>
  <c r="AQ65" i="24" s="1"/>
  <c r="AM64" i="24"/>
  <c r="AQ64" i="24" s="1"/>
  <c r="AM63" i="24"/>
  <c r="AQ63" i="24" s="1"/>
  <c r="AM62" i="24"/>
  <c r="AQ62" i="24" s="1"/>
  <c r="AM61" i="24"/>
  <c r="AQ61" i="24" s="1"/>
  <c r="AM60" i="24"/>
  <c r="AQ60" i="24" s="1"/>
  <c r="AM59" i="24"/>
  <c r="AQ59" i="24" s="1"/>
  <c r="AM58" i="24"/>
  <c r="AM57" i="24"/>
  <c r="AM56" i="24"/>
  <c r="AM55" i="24"/>
  <c r="AM54" i="24"/>
  <c r="AM53" i="24"/>
  <c r="AM52" i="24"/>
  <c r="AM51" i="24"/>
  <c r="AM50" i="24"/>
  <c r="AM49" i="24"/>
  <c r="AM48" i="24"/>
  <c r="AM47" i="24"/>
  <c r="AM46" i="24"/>
  <c r="AM45" i="24"/>
  <c r="AM44" i="24"/>
  <c r="AM43" i="24"/>
  <c r="AM42" i="24"/>
  <c r="AM41" i="24"/>
  <c r="AM40" i="24"/>
  <c r="AM39" i="24"/>
  <c r="AM38" i="24"/>
  <c r="AM37" i="24"/>
  <c r="AM36" i="24"/>
  <c r="AM35" i="24"/>
  <c r="AM34" i="24"/>
  <c r="AM33" i="24"/>
  <c r="AM32" i="24"/>
  <c r="AM31" i="24"/>
  <c r="AM30" i="24"/>
  <c r="AM29" i="24"/>
  <c r="AM28" i="24"/>
  <c r="AM27" i="24"/>
  <c r="AM26" i="24"/>
  <c r="AM25" i="24"/>
  <c r="AM24" i="24"/>
  <c r="AM23" i="24"/>
  <c r="AM22" i="24"/>
  <c r="AM21" i="24"/>
  <c r="AM20" i="24"/>
  <c r="AM19" i="24"/>
  <c r="AM18" i="24"/>
  <c r="AM17" i="24"/>
  <c r="AM16" i="24"/>
  <c r="AM15" i="24"/>
  <c r="AM14" i="24"/>
  <c r="AM13" i="24"/>
  <c r="AM12" i="24"/>
  <c r="AM11" i="24"/>
  <c r="AQ47" i="24" l="1"/>
  <c r="AQ55" i="24"/>
  <c r="AQ44" i="24"/>
  <c r="AQ48" i="24"/>
  <c r="AQ52" i="24"/>
  <c r="AQ56" i="24"/>
  <c r="AQ45" i="24"/>
  <c r="AQ49" i="24"/>
  <c r="AQ53" i="24"/>
  <c r="AQ57" i="24"/>
  <c r="AQ43" i="24"/>
  <c r="AQ51" i="24"/>
  <c r="AQ46" i="24"/>
  <c r="AQ50" i="24"/>
  <c r="AQ54" i="24"/>
  <c r="AQ58" i="24"/>
  <c r="AQ42" i="24"/>
  <c r="AQ39" i="24"/>
  <c r="AQ40" i="24"/>
  <c r="AQ41" i="24"/>
  <c r="AQ34" i="24"/>
  <c r="AQ36" i="24"/>
  <c r="AQ35" i="24"/>
  <c r="AQ37" i="24"/>
  <c r="AQ38" i="24"/>
  <c r="AQ30" i="24"/>
  <c r="AQ27" i="24"/>
  <c r="AQ29" i="24"/>
  <c r="AQ33" i="24"/>
  <c r="AQ31" i="24"/>
  <c r="AQ32" i="24"/>
  <c r="AQ28" i="24"/>
  <c r="AQ19" i="24"/>
  <c r="AQ17" i="24"/>
  <c r="AQ21" i="24"/>
  <c r="AQ25" i="24"/>
  <c r="AQ23" i="24"/>
  <c r="AQ22" i="24"/>
  <c r="AQ26" i="24"/>
  <c r="AQ24" i="24"/>
  <c r="AQ20" i="24"/>
  <c r="AQ18" i="24"/>
  <c r="AQ15" i="24"/>
  <c r="AQ16" i="24"/>
  <c r="AQ14" i="24"/>
  <c r="AQ201" i="24"/>
  <c r="AQ199" i="24"/>
  <c r="AQ205" i="24"/>
  <c r="AQ204" i="24"/>
  <c r="AQ200" i="24"/>
  <c r="AQ13" i="24"/>
  <c r="AQ12" i="24"/>
  <c r="AQ11" i="24"/>
  <c r="AQ10" i="24"/>
  <c r="AQ203" i="24"/>
  <c r="AQ202" i="24"/>
  <c r="C11" i="24" l="1"/>
  <c r="C12" i="24" s="1"/>
  <c r="C13" i="24" s="1"/>
  <c r="C14" i="24" s="1"/>
  <c r="C15" i="24" s="1"/>
  <c r="C16" i="24" s="1"/>
  <c r="C17" i="24" s="1"/>
  <c r="C18" i="24" s="1"/>
  <c r="C19" i="24" s="1"/>
  <c r="C20" i="24" s="1"/>
  <c r="C21" i="24" s="1"/>
  <c r="C22" i="24" s="1"/>
  <c r="C23" i="24" s="1"/>
  <c r="C24" i="24" s="1"/>
  <c r="C25" i="24" s="1"/>
  <c r="C26" i="24" s="1"/>
  <c r="C27" i="24" s="1"/>
  <c r="C28" i="24" s="1"/>
  <c r="C29" i="24" s="1"/>
  <c r="C30" i="24" s="1"/>
  <c r="C31" i="24" s="1"/>
  <c r="C32" i="24" s="1"/>
  <c r="C33" i="24" s="1"/>
  <c r="C34" i="24" s="1"/>
  <c r="C35" i="24" s="1"/>
  <c r="C36" i="24" s="1"/>
  <c r="C37" i="24" s="1"/>
  <c r="C38" i="24" s="1"/>
  <c r="C39" i="24" s="1"/>
  <c r="C40" i="24" s="1"/>
  <c r="C41" i="24" s="1"/>
  <c r="C42" i="24" s="1"/>
  <c r="C43" i="24" s="1"/>
  <c r="C44" i="24" s="1"/>
  <c r="C45" i="24" s="1"/>
  <c r="C46" i="24" s="1"/>
  <c r="C47" i="24" s="1"/>
  <c r="C48" i="24" s="1"/>
  <c r="C49" i="24" s="1"/>
  <c r="C50" i="24" s="1"/>
  <c r="C51" i="24" s="1"/>
  <c r="C52" i="24" s="1"/>
  <c r="C53" i="24" s="1"/>
  <c r="C54" i="24" s="1"/>
  <c r="C55" i="24" s="1"/>
  <c r="C56" i="24" s="1"/>
  <c r="C57" i="24" s="1"/>
  <c r="C58" i="24" s="1"/>
  <c r="C59" i="24" s="1"/>
  <c r="C60" i="24" s="1"/>
  <c r="C61" i="24" s="1"/>
  <c r="C62" i="24" s="1"/>
  <c r="C63" i="24" s="1"/>
  <c r="C64" i="24" s="1"/>
  <c r="C65" i="24" s="1"/>
  <c r="C66" i="24" s="1"/>
  <c r="C67" i="24" s="1"/>
  <c r="C68" i="24" s="1"/>
  <c r="C69" i="24" s="1"/>
  <c r="C70" i="24" s="1"/>
  <c r="C71" i="24" s="1"/>
  <c r="C72" i="24" s="1"/>
  <c r="C73" i="24" s="1"/>
  <c r="C74" i="24" s="1"/>
  <c r="C75" i="24" s="1"/>
  <c r="C76" i="24" s="1"/>
  <c r="C77" i="24" s="1"/>
  <c r="C78" i="24" s="1"/>
  <c r="C79" i="24" s="1"/>
  <c r="C80" i="24" s="1"/>
  <c r="C81" i="24" s="1"/>
  <c r="C82" i="24" s="1"/>
  <c r="C83" i="24" s="1"/>
  <c r="C84" i="24" s="1"/>
  <c r="C85" i="24" s="1"/>
  <c r="C86" i="24" s="1"/>
  <c r="C87" i="24" s="1"/>
  <c r="C88" i="24" s="1"/>
  <c r="C89" i="24" s="1"/>
  <c r="C90" i="24" s="1"/>
  <c r="C91" i="24" s="1"/>
  <c r="C92" i="24" s="1"/>
  <c r="C93" i="24" s="1"/>
  <c r="C94" i="24" s="1"/>
  <c r="C95" i="24" s="1"/>
  <c r="C96" i="24" s="1"/>
  <c r="C97" i="24" s="1"/>
  <c r="C98" i="24" s="1"/>
  <c r="C99" i="24" s="1"/>
  <c r="C100" i="24" s="1"/>
  <c r="C101" i="24" s="1"/>
  <c r="C102" i="24" s="1"/>
  <c r="C103" i="24" s="1"/>
  <c r="C104" i="24" s="1"/>
  <c r="C105" i="24" s="1"/>
  <c r="C106" i="24" s="1"/>
  <c r="C107" i="24" s="1"/>
  <c r="C108" i="24" s="1"/>
  <c r="C109" i="24" s="1"/>
  <c r="K27" i="26" l="1"/>
  <c r="M32" i="26"/>
  <c r="C110" i="24"/>
  <c r="C111" i="24" s="1"/>
  <c r="C112" i="24" s="1"/>
  <c r="C113" i="24" s="1"/>
  <c r="C114" i="24" s="1"/>
  <c r="C115" i="24" s="1"/>
  <c r="C116" i="24" s="1"/>
  <c r="C117" i="24" s="1"/>
  <c r="C118" i="24" s="1"/>
  <c r="C119" i="24" s="1"/>
  <c r="C120" i="24" s="1"/>
  <c r="C121" i="24" s="1"/>
  <c r="C122" i="24" s="1"/>
  <c r="C123" i="24" s="1"/>
  <c r="C124" i="24" s="1"/>
  <c r="C125" i="24" s="1"/>
  <c r="C126" i="24" s="1"/>
  <c r="C127" i="24" s="1"/>
  <c r="C128" i="24" s="1"/>
  <c r="C129" i="24" s="1"/>
  <c r="C130" i="24" s="1"/>
  <c r="C131" i="24" s="1"/>
  <c r="C132" i="24" s="1"/>
  <c r="C133" i="24" s="1"/>
  <c r="C134" i="24" s="1"/>
  <c r="C135" i="24" s="1"/>
  <c r="C136" i="24" s="1"/>
  <c r="C137" i="24" s="1"/>
  <c r="C138" i="24" s="1"/>
  <c r="C139" i="24" s="1"/>
  <c r="C140" i="24" s="1"/>
  <c r="C141" i="24" s="1"/>
  <c r="C142" i="24" s="1"/>
  <c r="C143" i="24" s="1"/>
  <c r="C144" i="24" s="1"/>
  <c r="C145" i="24" s="1"/>
  <c r="C146" i="24" s="1"/>
  <c r="C147" i="24" s="1"/>
  <c r="C148" i="24" s="1"/>
  <c r="C149" i="24" s="1"/>
  <c r="C150" i="24" s="1"/>
  <c r="C151" i="24" s="1"/>
  <c r="C152" i="24" s="1"/>
  <c r="C153" i="24" s="1"/>
  <c r="C154" i="24" s="1"/>
  <c r="C155" i="24" s="1"/>
  <c r="C156" i="24" s="1"/>
  <c r="C157" i="24" s="1"/>
  <c r="C158" i="24" s="1"/>
  <c r="C159" i="24" s="1"/>
  <c r="C160" i="24" s="1"/>
  <c r="C161" i="24" s="1"/>
  <c r="C162" i="24" s="1"/>
  <c r="C163" i="24" s="1"/>
  <c r="C164" i="24" s="1"/>
  <c r="C165" i="24" s="1"/>
  <c r="C166" i="24" s="1"/>
  <c r="C167" i="24" s="1"/>
  <c r="C168" i="24" s="1"/>
  <c r="C169" i="24" s="1"/>
  <c r="C170" i="24" s="1"/>
  <c r="C171" i="24" s="1"/>
  <c r="C172" i="24" s="1"/>
  <c r="C173" i="24" s="1"/>
  <c r="C174" i="24" s="1"/>
  <c r="C175" i="24" s="1"/>
  <c r="C176" i="24" s="1"/>
  <c r="C177" i="24" s="1"/>
  <c r="C178" i="24" s="1"/>
  <c r="C179" i="24" s="1"/>
  <c r="C180" i="24" s="1"/>
  <c r="C181" i="24" s="1"/>
  <c r="C182" i="24" s="1"/>
  <c r="C183" i="24" s="1"/>
  <c r="C184" i="24" s="1"/>
  <c r="C185" i="24" s="1"/>
  <c r="C186" i="24" s="1"/>
  <c r="C187" i="24" s="1"/>
  <c r="C188" i="24" s="1"/>
  <c r="C189" i="24" s="1"/>
  <c r="C190" i="24" s="1"/>
  <c r="C191" i="24" s="1"/>
  <c r="C192" i="24" s="1"/>
  <c r="C193" i="24" s="1"/>
  <c r="C194" i="24" s="1"/>
  <c r="C195" i="24" s="1"/>
  <c r="C196" i="24" s="1"/>
  <c r="C197" i="24" s="1"/>
  <c r="C198" i="24" s="1"/>
  <c r="C199" i="24" s="1"/>
  <c r="C200" i="24" s="1"/>
  <c r="C201" i="24" s="1"/>
  <c r="C202" i="24" s="1"/>
  <c r="C203" i="24" s="1"/>
  <c r="C204" i="24" s="1"/>
  <c r="C205" i="24" s="1"/>
  <c r="C206" i="24" s="1"/>
  <c r="C207" i="24" s="1"/>
  <c r="C208" i="24" s="1"/>
  <c r="C209" i="24" s="1"/>
  <c r="M35" i="26"/>
  <c r="M30" i="26"/>
  <c r="M26" i="26"/>
  <c r="K36" i="26"/>
  <c r="K31" i="26"/>
  <c r="K23" i="26"/>
  <c r="K21" i="26"/>
  <c r="M34" i="26"/>
  <c r="M29" i="26"/>
  <c r="M25" i="26"/>
  <c r="K35" i="26"/>
  <c r="K30" i="26"/>
  <c r="K26" i="26"/>
  <c r="M22" i="26"/>
  <c r="M20" i="26"/>
  <c r="M28" i="26"/>
  <c r="M24" i="26"/>
  <c r="K34" i="26"/>
  <c r="K29" i="26"/>
  <c r="K25" i="26"/>
  <c r="K22" i="26"/>
  <c r="K20" i="26"/>
  <c r="M36" i="26"/>
  <c r="M31" i="26"/>
  <c r="M27" i="26"/>
  <c r="M23" i="26"/>
  <c r="K32" i="26"/>
  <c r="K28" i="26"/>
  <c r="K24" i="26"/>
  <c r="M21" i="26"/>
  <c r="C11" i="4"/>
  <c r="M37" i="32" l="1"/>
  <c r="K37" i="32"/>
  <c r="K37" i="26"/>
  <c r="M37" i="26"/>
  <c r="C12" i="4"/>
  <c r="C13" i="4" l="1"/>
  <c r="C14" i="4" l="1"/>
  <c r="C15" i="4" l="1"/>
  <c r="C16" i="4" l="1"/>
  <c r="C17" i="4" l="1"/>
  <c r="C18" i="4" l="1"/>
  <c r="C19" i="4" l="1"/>
  <c r="C20" i="4" l="1"/>
  <c r="C21" i="4" l="1"/>
  <c r="C22" i="4" l="1"/>
  <c r="C23" i="4" l="1"/>
  <c r="C24" i="4" l="1"/>
  <c r="C25" i="4" l="1"/>
  <c r="C26" i="4" l="1"/>
  <c r="C27" i="4" l="1"/>
  <c r="C28" i="4" l="1"/>
  <c r="C29" i="4" l="1"/>
  <c r="C30" i="4" l="1"/>
  <c r="C31" i="4" l="1"/>
  <c r="C32" i="4" l="1"/>
  <c r="C33" i="4" l="1"/>
  <c r="C34" i="4" l="1"/>
  <c r="C35" i="4" l="1"/>
  <c r="C36" i="4" l="1"/>
  <c r="C37" i="4" l="1"/>
  <c r="C38" i="4" l="1"/>
  <c r="C39" i="4" l="1"/>
  <c r="C40" i="4" l="1"/>
  <c r="C41" i="4" l="1"/>
  <c r="C42" i="4" l="1"/>
  <c r="C43" i="4" l="1"/>
  <c r="C44" i="4" l="1"/>
  <c r="C45" i="4" l="1"/>
  <c r="C46" i="4" l="1"/>
  <c r="C47" i="4" l="1"/>
  <c r="C48" i="4" s="1"/>
  <c r="C49" i="4" l="1"/>
  <c r="C50" i="4" l="1"/>
  <c r="C51" i="4" l="1"/>
  <c r="C52" i="4" l="1"/>
  <c r="C53" i="4" l="1"/>
  <c r="C54" i="4" l="1"/>
  <c r="C55" i="4" l="1"/>
  <c r="C56" i="4" l="1"/>
  <c r="C57" i="4" l="1"/>
  <c r="C58" i="4" l="1"/>
  <c r="C59" i="4" l="1"/>
  <c r="C60" i="4" l="1"/>
  <c r="C61" i="4" l="1"/>
  <c r="C62" i="4" l="1"/>
  <c r="C63" i="4" l="1"/>
  <c r="C64" i="4" l="1"/>
  <c r="C65" i="4" l="1"/>
  <c r="C66" i="4" l="1"/>
  <c r="C67" i="4" l="1"/>
  <c r="C68" i="4" l="1"/>
  <c r="C69" i="4" l="1"/>
  <c r="C70" i="4" l="1"/>
  <c r="C71" i="4" l="1"/>
  <c r="C72" i="4" l="1"/>
  <c r="C73" i="4" l="1"/>
  <c r="C74" i="4" l="1"/>
  <c r="C75" i="4" l="1"/>
  <c r="C76" i="4" l="1"/>
  <c r="C77" i="4" l="1"/>
  <c r="C78" i="4" l="1"/>
  <c r="C79" i="4" l="1"/>
  <c r="C80" i="4" l="1"/>
  <c r="C81" i="4" l="1"/>
  <c r="C82" i="4" l="1"/>
  <c r="C83" i="4" l="1"/>
  <c r="C84" i="4" l="1"/>
  <c r="C85" i="4" l="1"/>
  <c r="C86" i="4" l="1"/>
  <c r="C87" i="4" l="1"/>
  <c r="C88" i="4" l="1"/>
  <c r="C89" i="4" l="1"/>
  <c r="C90" i="4" l="1"/>
  <c r="C91" i="4" l="1"/>
  <c r="C92" i="4" l="1"/>
  <c r="C93" i="4" l="1"/>
  <c r="C94" i="4" l="1"/>
  <c r="C95" i="4" l="1"/>
  <c r="C96" i="4" l="1"/>
  <c r="C97" i="4" l="1"/>
  <c r="C98" i="4" l="1"/>
  <c r="C99" i="4" l="1"/>
  <c r="C100" i="4" l="1"/>
  <c r="C101" i="4" l="1"/>
  <c r="C102" i="4" l="1"/>
  <c r="C103" i="4" l="1"/>
  <c r="C104" i="4" l="1"/>
  <c r="C105" i="4" l="1"/>
  <c r="C106" i="4" l="1"/>
  <c r="C107" i="4" l="1"/>
  <c r="C108" i="4" l="1"/>
  <c r="C109" i="4" l="1"/>
  <c r="H24" i="25" s="1"/>
  <c r="H13" i="26" l="1"/>
  <c r="H16" i="26"/>
  <c r="H15" i="26"/>
  <c r="H26" i="25"/>
  <c r="H14" i="26"/>
  <c r="H25" i="25"/>
  <c r="H28" i="25"/>
  <c r="H27" i="25"/>
  <c r="H29" i="25"/>
  <c r="C110" i="4"/>
  <c r="C111" i="4" l="1"/>
  <c r="C112" i="4" l="1"/>
  <c r="C113" i="4" l="1"/>
  <c r="C114" i="4" l="1"/>
  <c r="C115" i="4" l="1"/>
  <c r="C116" i="4" l="1"/>
  <c r="C117" i="4" l="1"/>
  <c r="C118" i="4" l="1"/>
  <c r="C119" i="4" l="1"/>
  <c r="C120" i="4" l="1"/>
  <c r="C121" i="4" l="1"/>
  <c r="C122" i="4" l="1"/>
  <c r="C123" i="4" l="1"/>
  <c r="C124" i="4" l="1"/>
  <c r="C125" i="4" l="1"/>
  <c r="C126" i="4" l="1"/>
  <c r="C127" i="4" l="1"/>
  <c r="C128" i="4" l="1"/>
  <c r="C129" i="4" l="1"/>
  <c r="C130" i="4" l="1"/>
  <c r="C131" i="4" l="1"/>
  <c r="C132" i="4" l="1"/>
  <c r="C133" i="4" l="1"/>
  <c r="C134" i="4" l="1"/>
  <c r="C135" i="4" l="1"/>
  <c r="C136" i="4" l="1"/>
  <c r="C137" i="4" l="1"/>
  <c r="C138" i="4" l="1"/>
  <c r="C139" i="4" l="1"/>
  <c r="C140" i="4" l="1"/>
  <c r="C141" i="4" l="1"/>
  <c r="C142" i="4" l="1"/>
  <c r="C143" i="4" l="1"/>
  <c r="C144" i="4" l="1"/>
  <c r="C145" i="4" l="1"/>
  <c r="C146" i="4" l="1"/>
  <c r="C147" i="4" l="1"/>
  <c r="C148" i="4" l="1"/>
  <c r="C149" i="4" l="1"/>
  <c r="C150" i="4" l="1"/>
  <c r="C151" i="4" l="1"/>
  <c r="C152" i="4" l="1"/>
  <c r="C153" i="4" l="1"/>
  <c r="C154" i="4" l="1"/>
  <c r="C155" i="4" l="1"/>
  <c r="C156" i="4" l="1"/>
  <c r="C157" i="4" l="1"/>
  <c r="C158" i="4" l="1"/>
  <c r="C159" i="4" l="1"/>
  <c r="C160" i="4" l="1"/>
  <c r="C161" i="4" l="1"/>
  <c r="C162" i="4" l="1"/>
  <c r="C163" i="4" l="1"/>
  <c r="C164" i="4" l="1"/>
  <c r="C165" i="4" l="1"/>
  <c r="C166" i="4" l="1"/>
  <c r="C167" i="4" l="1"/>
  <c r="C168" i="4" l="1"/>
  <c r="C169" i="4" l="1"/>
  <c r="C170" i="4" l="1"/>
  <c r="C171" i="4" l="1"/>
  <c r="C172" i="4" l="1"/>
  <c r="C173" i="4" l="1"/>
  <c r="C174" i="4" l="1"/>
  <c r="C175" i="4" l="1"/>
  <c r="C176" i="4" l="1"/>
  <c r="C177" i="4" l="1"/>
  <c r="C178" i="4" l="1"/>
  <c r="C179" i="4" l="1"/>
  <c r="C180" i="4" l="1"/>
  <c r="C181" i="4" l="1"/>
  <c r="C182" i="4" l="1"/>
  <c r="C183" i="4" l="1"/>
  <c r="C184" i="4" l="1"/>
  <c r="C185" i="4" l="1"/>
  <c r="C186" i="4" l="1"/>
  <c r="C187" i="4" l="1"/>
  <c r="C188" i="4" l="1"/>
  <c r="C189" i="4" l="1"/>
  <c r="C190" i="4" l="1"/>
  <c r="C191" i="4" l="1"/>
  <c r="C192" i="4" l="1"/>
  <c r="C193" i="4" l="1"/>
  <c r="C194" i="4" l="1"/>
  <c r="C195" i="4" l="1"/>
  <c r="C196" i="4" l="1"/>
  <c r="C197" i="4" l="1"/>
  <c r="C198" i="4" l="1"/>
  <c r="C199" i="4" l="1"/>
  <c r="C200" i="4" l="1"/>
  <c r="C201" i="4" l="1"/>
  <c r="C202" i="4" l="1"/>
  <c r="C203" i="4" l="1"/>
  <c r="C204" i="4" l="1"/>
  <c r="C205" i="4" l="1"/>
  <c r="C206" i="4" l="1"/>
  <c r="C207" i="4" l="1"/>
  <c r="C208" i="4" l="1"/>
  <c r="C209" i="4" l="1"/>
</calcChain>
</file>

<file path=xl/sharedStrings.xml><?xml version="1.0" encoding="utf-8"?>
<sst xmlns="http://schemas.openxmlformats.org/spreadsheetml/2006/main" count="716" uniqueCount="542">
  <si>
    <t>NO</t>
  </si>
  <si>
    <t>Nama Siswa</t>
  </si>
  <si>
    <t>NIS</t>
  </si>
  <si>
    <t>NISN</t>
  </si>
  <si>
    <t>Tempat Lahir</t>
  </si>
  <si>
    <t>Tanggal Lahir</t>
  </si>
  <si>
    <t>No. Peserta ujian Nasional</t>
  </si>
  <si>
    <t>Nama Orang Tua/Wali</t>
  </si>
  <si>
    <t>Aceh Selatan</t>
  </si>
  <si>
    <t>Aceh</t>
  </si>
  <si>
    <t>Nama Kepala Sekolah</t>
  </si>
  <si>
    <t>Pendidikan Agama</t>
  </si>
  <si>
    <t>RAPOR</t>
  </si>
  <si>
    <t>US</t>
  </si>
  <si>
    <t>Pendidikan Kewarganegaraan</t>
  </si>
  <si>
    <t>Bahasa Indonesia</t>
  </si>
  <si>
    <t>Bahasa Inggris</t>
  </si>
  <si>
    <t>Matematika</t>
  </si>
  <si>
    <t>Sejarah</t>
  </si>
  <si>
    <t>Biologi</t>
  </si>
  <si>
    <t>Kimia</t>
  </si>
  <si>
    <t>Fisika</t>
  </si>
  <si>
    <t>Seni Budaya</t>
  </si>
  <si>
    <t>Pendidikan Jasmani, Olahraga dan Kesehatan</t>
  </si>
  <si>
    <t>Teknologi Informasi dan Komunikasi</t>
  </si>
  <si>
    <t>Jumlah Nilai</t>
  </si>
  <si>
    <t>Rerata</t>
  </si>
  <si>
    <t>Rangking</t>
  </si>
  <si>
    <t>2017/2018</t>
  </si>
  <si>
    <t>Provinsi</t>
  </si>
  <si>
    <t>Kabupaten/ Kota</t>
  </si>
  <si>
    <t>NIP Kepala Sekolah</t>
  </si>
  <si>
    <t>NPSN</t>
  </si>
  <si>
    <t>Tahun Ajaran</t>
  </si>
  <si>
    <t>Tempat Peyelenggara Ujian Sekolah</t>
  </si>
  <si>
    <t>Tempat Peyelenggara Ujian Nasional</t>
  </si>
  <si>
    <t>Tanggal Penulisan Ijazah</t>
  </si>
  <si>
    <t>KECAMATAN</t>
  </si>
  <si>
    <t>ENTRIAN BIODATA DAN NILAI</t>
  </si>
  <si>
    <t>PROGRAM IPA</t>
  </si>
  <si>
    <t>PROGRAM IPS</t>
  </si>
  <si>
    <t>APLIKASI PENULISAN IJAZAH KTSP</t>
  </si>
  <si>
    <t>CETAK IJAZAH PROGRAM IPA BAGIAN DEPAN</t>
  </si>
  <si>
    <t xml:space="preserve">ENTRI BIODATA SISWA PROGRAM IPA
</t>
  </si>
  <si>
    <t xml:space="preserve">CETAK IJAZAH PROGRAM IPA BAGIAN BELAKANG
</t>
  </si>
  <si>
    <t>ISI NILAI RAPOR DAN NILAI US PROGRAM IPA</t>
  </si>
  <si>
    <t xml:space="preserve">ENTRI BIODATA SISWA PROGRAM IPS
</t>
  </si>
  <si>
    <t>ISI NILAI RAPOR DAN NILAI US PROGRAM IPS</t>
  </si>
  <si>
    <t>CETAK IJAZAH PROGRAM IPS BAGIAN DEPAN</t>
  </si>
  <si>
    <t xml:space="preserve">CETAK IJAZAH PROGRAM IPS BAGIAN BELAKANG
</t>
  </si>
  <si>
    <t>Create By. Maulidaini, S.Pd.I</t>
  </si>
  <si>
    <t>AHMAD FAZIL</t>
  </si>
  <si>
    <t>AHMAD FAZLI</t>
  </si>
  <si>
    <t>AINUL ZUHRA MK</t>
  </si>
  <si>
    <t>ANANDA IRWANDA</t>
  </si>
  <si>
    <t>ARIS MAULANA SAPUTRA</t>
  </si>
  <si>
    <t>DHIKA ALVIANA NASTI</t>
  </si>
  <si>
    <t>EVIA</t>
  </si>
  <si>
    <t>FADZLURRAHMAN</t>
  </si>
  <si>
    <t>FAISAL ALDI</t>
  </si>
  <si>
    <t>FARA INDRIANI</t>
  </si>
  <si>
    <t>FUJI AKBAR EMDA</t>
  </si>
  <si>
    <t>KHAIRUL AMALI</t>
  </si>
  <si>
    <t>KHATIJAH</t>
  </si>
  <si>
    <t>NELPI</t>
  </si>
  <si>
    <t>NELSY ARWANI</t>
  </si>
  <si>
    <t>NISA WULANDARI</t>
  </si>
  <si>
    <t>RAHMA ZANIA</t>
  </si>
  <si>
    <t>REZA ALVIANDI</t>
  </si>
  <si>
    <t>RIFA NADILA</t>
  </si>
  <si>
    <t>RIKA FAZILA</t>
  </si>
  <si>
    <t>SAADATUL RISKI</t>
  </si>
  <si>
    <t>SITI HALIZA</t>
  </si>
  <si>
    <t>SURIANTI ULFA</t>
  </si>
  <si>
    <t>WILDA AYU</t>
  </si>
  <si>
    <t>AFRIA SENTOSA</t>
  </si>
  <si>
    <t>ALDI FARMA</t>
  </si>
  <si>
    <t>ALVIAN SIDKIQ</t>
  </si>
  <si>
    <t>AWIRIA MUSPIDA</t>
  </si>
  <si>
    <t>DINDA SITI MUKARAMAH</t>
  </si>
  <si>
    <t>ELVA AFRIANDA</t>
  </si>
  <si>
    <t>ELVI ANTI</t>
  </si>
  <si>
    <t>FARMI</t>
  </si>
  <si>
    <t>FIKA RAHMAYANI</t>
  </si>
  <si>
    <t>ILHAM KHALID</t>
  </si>
  <si>
    <t>LENI</t>
  </si>
  <si>
    <t>MAULIDAWATI</t>
  </si>
  <si>
    <t>MIRA SAIFITRI</t>
  </si>
  <si>
    <t>MUHAMMAD REZA</t>
  </si>
  <si>
    <t>MUNIKA DINA RAHMI</t>
  </si>
  <si>
    <t>MUNI RINDA YANTI</t>
  </si>
  <si>
    <t>NAFIZA ULFA</t>
  </si>
  <si>
    <t>NELVI SALVIA</t>
  </si>
  <si>
    <t>RAISUL</t>
  </si>
  <si>
    <t>RANDI SUTAMI</t>
  </si>
  <si>
    <t>RAYNALDI</t>
  </si>
  <si>
    <t>RIA ARISKA</t>
  </si>
  <si>
    <t>RISKA FITRIANI</t>
  </si>
  <si>
    <t>SITI HAJAR</t>
  </si>
  <si>
    <t>ZULFIKAR</t>
  </si>
  <si>
    <t>2811</t>
  </si>
  <si>
    <t>2778</t>
  </si>
  <si>
    <t>2780</t>
  </si>
  <si>
    <t>2776</t>
  </si>
  <si>
    <t>2789</t>
  </si>
  <si>
    <t>2791</t>
  </si>
  <si>
    <t>2817</t>
  </si>
  <si>
    <t>2784</t>
  </si>
  <si>
    <t>2798</t>
  </si>
  <si>
    <t>2797</t>
  </si>
  <si>
    <t>2793</t>
  </si>
  <si>
    <t>2804</t>
  </si>
  <si>
    <t>2724</t>
  </si>
  <si>
    <t>2717</t>
  </si>
  <si>
    <t>2722</t>
  </si>
  <si>
    <t>2728</t>
  </si>
  <si>
    <t>2734</t>
  </si>
  <si>
    <t>2736</t>
  </si>
  <si>
    <t>2737</t>
  </si>
  <si>
    <t>2740</t>
  </si>
  <si>
    <t>2745</t>
  </si>
  <si>
    <t>2754</t>
  </si>
  <si>
    <t>2759</t>
  </si>
  <si>
    <t>2766</t>
  </si>
  <si>
    <t>2769</t>
  </si>
  <si>
    <t>2687</t>
  </si>
  <si>
    <t>2765</t>
  </si>
  <si>
    <t>2922</t>
  </si>
  <si>
    <t>2779</t>
  </si>
  <si>
    <t>2775</t>
  </si>
  <si>
    <t>2783</t>
  </si>
  <si>
    <t>2919</t>
  </si>
  <si>
    <t>2792</t>
  </si>
  <si>
    <t>5065</t>
  </si>
  <si>
    <t>2790</t>
  </si>
  <si>
    <t>2794</t>
  </si>
  <si>
    <t>2807</t>
  </si>
  <si>
    <t>0002959299</t>
  </si>
  <si>
    <t>0009299761</t>
  </si>
  <si>
    <t>0004764032</t>
  </si>
  <si>
    <t>9990605726</t>
  </si>
  <si>
    <t>0008303306</t>
  </si>
  <si>
    <t>0009970052</t>
  </si>
  <si>
    <t>0153576372</t>
  </si>
  <si>
    <t>0006644167</t>
  </si>
  <si>
    <t>0000647209</t>
  </si>
  <si>
    <t>0009276931</t>
  </si>
  <si>
    <t>0002089794</t>
  </si>
  <si>
    <t>0009216421</t>
  </si>
  <si>
    <t>0016220066</t>
  </si>
  <si>
    <t>0004881231</t>
  </si>
  <si>
    <t>0008367932</t>
  </si>
  <si>
    <t>0009451657</t>
  </si>
  <si>
    <t>9998580578</t>
  </si>
  <si>
    <t>0008644397</t>
  </si>
  <si>
    <t>0001476072</t>
  </si>
  <si>
    <t>0000647214</t>
  </si>
  <si>
    <t>0009577667</t>
  </si>
  <si>
    <t>0001456243</t>
  </si>
  <si>
    <t>0008261177</t>
  </si>
  <si>
    <t>0000647194</t>
  </si>
  <si>
    <t>9993999975</t>
  </si>
  <si>
    <t>0009428608</t>
  </si>
  <si>
    <t>0007800945</t>
  </si>
  <si>
    <t>0004608403</t>
  </si>
  <si>
    <t>0001434121</t>
  </si>
  <si>
    <t>0014300549</t>
  </si>
  <si>
    <t>0005298121</t>
  </si>
  <si>
    <t>9979769025</t>
  </si>
  <si>
    <t>0005143677</t>
  </si>
  <si>
    <t>0008043969</t>
  </si>
  <si>
    <t>0009830481</t>
  </si>
  <si>
    <t>0009273061</t>
  </si>
  <si>
    <t>0006029482</t>
  </si>
  <si>
    <t>9982332703</t>
  </si>
  <si>
    <t>0000640475</t>
  </si>
  <si>
    <t>0003623176</t>
  </si>
  <si>
    <t>0008761789</t>
  </si>
  <si>
    <t>0015380317</t>
  </si>
  <si>
    <t>0009228734</t>
  </si>
  <si>
    <t>0002581808</t>
  </si>
  <si>
    <t>0005182094</t>
  </si>
  <si>
    <t>9995397868</t>
  </si>
  <si>
    <t>0001176720</t>
  </si>
  <si>
    <t>0005622762</t>
  </si>
  <si>
    <t>0007362169</t>
  </si>
  <si>
    <t>Desa Paya</t>
  </si>
  <si>
    <t>Babah Blang</t>
  </si>
  <si>
    <t>Limau Saring</t>
  </si>
  <si>
    <t>Lhok Mamplam</t>
  </si>
  <si>
    <t>Padang Peulumat</t>
  </si>
  <si>
    <t>Gunung Rotan</t>
  </si>
  <si>
    <t>Desa Tengah Peulumat</t>
  </si>
  <si>
    <t>Beutong</t>
  </si>
  <si>
    <t>Tengah Peulumat</t>
  </si>
  <si>
    <t>Seuneulop</t>
  </si>
  <si>
    <t>Peuneulop</t>
  </si>
  <si>
    <t>Ladang Tuha</t>
  </si>
  <si>
    <t>Alur Pinang</t>
  </si>
  <si>
    <t>Aur Peulumat</t>
  </si>
  <si>
    <t>Desa Tengah</t>
  </si>
  <si>
    <t>Laayon</t>
  </si>
  <si>
    <t>Busung</t>
  </si>
  <si>
    <t>3-18-06-21-018-001-8</t>
  </si>
  <si>
    <t>3-18-06-21-018-002-7</t>
  </si>
  <si>
    <t>3-18-06-21-018-008-9</t>
  </si>
  <si>
    <t>3-18-06-21-018-009-8</t>
  </si>
  <si>
    <t>3-18-06-21-018-003-6</t>
  </si>
  <si>
    <t>3-18-06-21-018-010-7</t>
  </si>
  <si>
    <t>3-18-06-21-018-011-6</t>
  </si>
  <si>
    <t>3-18-06-21-018-004-5</t>
  </si>
  <si>
    <t>3-18-06-21-018-005-4</t>
  </si>
  <si>
    <t>3-18-06-21-018-012-5</t>
  </si>
  <si>
    <t>3-18-06-21-018-006-3</t>
  </si>
  <si>
    <t>3-18-06-21-018-007-2</t>
  </si>
  <si>
    <t>3-18-06-21-018-013-4</t>
  </si>
  <si>
    <t>3-18-06-21-018-014-3</t>
  </si>
  <si>
    <t>3-18-06-21-018-015-2</t>
  </si>
  <si>
    <t>3-18-06-21-018-016-9</t>
  </si>
  <si>
    <t>3-18-06-21-018-017-8</t>
  </si>
  <si>
    <t>3-18-06-21-018-018-7</t>
  </si>
  <si>
    <t>3-18-06-21-018-019-6</t>
  </si>
  <si>
    <t>3-18-06-21-018-020-5</t>
  </si>
  <si>
    <t>3-18-06-21-018-021-4</t>
  </si>
  <si>
    <t>3-18-06-21-018-022-3</t>
  </si>
  <si>
    <t>3-18-06-21-018-023-2</t>
  </si>
  <si>
    <t>3-18-06-21-018-024-9</t>
  </si>
  <si>
    <t>3-18-06-21-018-025-8</t>
  </si>
  <si>
    <t>3-18-06-21-018-026-7</t>
  </si>
  <si>
    <t>3-18-06-21-018-027-6</t>
  </si>
  <si>
    <t>3-18-06-21-018-028-5</t>
  </si>
  <si>
    <t>3-18-06-21-018-029-4</t>
  </si>
  <si>
    <t>3-18-06-21-018-030-3</t>
  </si>
  <si>
    <t>3-18-06-21-018-031-2</t>
  </si>
  <si>
    <t>3-18-06-21-018-032-9</t>
  </si>
  <si>
    <t>3-18-06-21-018-033-8</t>
  </si>
  <si>
    <t>3-18-06-21-018-034-7</t>
  </si>
  <si>
    <t>3-18-06-21-018-035-6</t>
  </si>
  <si>
    <t>3-18-06-21-018-036-5</t>
  </si>
  <si>
    <t>3-18-06-21-018-037-4</t>
  </si>
  <si>
    <t>3-18-06-21-018-038-3</t>
  </si>
  <si>
    <t>3-18-06-21-018-040-9</t>
  </si>
  <si>
    <t>3-18-06-21-018-039-2</t>
  </si>
  <si>
    <t>3-18-06-21-018-041-8</t>
  </si>
  <si>
    <t>3-18-06-21-018-042-7</t>
  </si>
  <si>
    <t>3-18-06-21-018-043-6</t>
  </si>
  <si>
    <t>3-18-06-21-018-044-5</t>
  </si>
  <si>
    <t>3-18-06-21-018-045-4</t>
  </si>
  <si>
    <t>3-18-06-21-018-046-3</t>
  </si>
  <si>
    <t>3-18-06-21-018-047-2</t>
  </si>
  <si>
    <t>3-18-06-21-018-048-9</t>
  </si>
  <si>
    <t>3-18-06-21-018-049-8</t>
  </si>
  <si>
    <t>M. Amin</t>
  </si>
  <si>
    <t>Hamzah</t>
  </si>
  <si>
    <t>Bukhari RZ</t>
  </si>
  <si>
    <t>M. NASIR</t>
  </si>
  <si>
    <t>Salmi</t>
  </si>
  <si>
    <t>M. Kadir</t>
  </si>
  <si>
    <t>Sudirman Us</t>
  </si>
  <si>
    <t>Syamsir</t>
  </si>
  <si>
    <t>Ibrahim</t>
  </si>
  <si>
    <t>Hasmidi</t>
  </si>
  <si>
    <t>Lukman</t>
  </si>
  <si>
    <t>Raifuddin</t>
  </si>
  <si>
    <t>Arjunaidi</t>
  </si>
  <si>
    <t>Salihin</t>
  </si>
  <si>
    <t>M. Cut Ali</t>
  </si>
  <si>
    <t>Zainuddin</t>
  </si>
  <si>
    <t>Jasmani</t>
  </si>
  <si>
    <t>Syari'i</t>
  </si>
  <si>
    <t>Ishak</t>
  </si>
  <si>
    <t>Idrus</t>
  </si>
  <si>
    <t>Muktasimi</t>
  </si>
  <si>
    <t>Alimuddin</t>
  </si>
  <si>
    <t>Mukhlis</t>
  </si>
  <si>
    <t>Zamzami</t>
  </si>
  <si>
    <t>Tamren</t>
  </si>
  <si>
    <t>Baihaqi</t>
  </si>
  <si>
    <t>Suardi Yus</t>
  </si>
  <si>
    <t>Abd. Gani</t>
  </si>
  <si>
    <t>Mahfuddin</t>
  </si>
  <si>
    <t>M. Damin</t>
  </si>
  <si>
    <t>Abd. Rauf</t>
  </si>
  <si>
    <t>Yusrizal</t>
  </si>
  <si>
    <t>Akmal Abonia</t>
  </si>
  <si>
    <t>Suhaili</t>
  </si>
  <si>
    <t>Zulkifli Nas</t>
  </si>
  <si>
    <t>Kasman</t>
  </si>
  <si>
    <t>Bustami</t>
  </si>
  <si>
    <t>M. Zainal Abidin</t>
  </si>
  <si>
    <t>Yusri</t>
  </si>
  <si>
    <t>Mawardi Yus</t>
  </si>
  <si>
    <t>Darmi</t>
  </si>
  <si>
    <t>Ali Amran</t>
  </si>
  <si>
    <t>Abdul Murad</t>
  </si>
  <si>
    <t>Mawardi H.S</t>
  </si>
  <si>
    <t>Mawardi, S.Pd</t>
  </si>
  <si>
    <t>Mukhtar</t>
  </si>
  <si>
    <t>Syawardi</t>
  </si>
  <si>
    <t>AMSAL ROZI</t>
  </si>
  <si>
    <t>ANDAYANI</t>
  </si>
  <si>
    <t>ASBUL MAULANA</t>
  </si>
  <si>
    <t>FITRI ROSMITA</t>
  </si>
  <si>
    <t>HAISUL USNA</t>
  </si>
  <si>
    <t>HERIZAL</t>
  </si>
  <si>
    <t>HUSNA</t>
  </si>
  <si>
    <t>ISMAIL</t>
  </si>
  <si>
    <t>LIDIA</t>
  </si>
  <si>
    <t>LILIT YUNIKA</t>
  </si>
  <si>
    <t>MAQFIRATUL ZIKRA</t>
  </si>
  <si>
    <t>M. RAISAL</t>
  </si>
  <si>
    <t>MUHIBBAN</t>
  </si>
  <si>
    <t>MURZAIPAH</t>
  </si>
  <si>
    <t>M. ZARPUN RAIHAN</t>
  </si>
  <si>
    <t>NURAL</t>
  </si>
  <si>
    <t>NURIYA ULFA</t>
  </si>
  <si>
    <t>RAHMAD ALPARISI</t>
  </si>
  <si>
    <t>REFTA AYUNDA</t>
  </si>
  <si>
    <t>SYIFAUL HUSNI</t>
  </si>
  <si>
    <t>TAIBAL ARDANI</t>
  </si>
  <si>
    <t>ABDUL ZIKRI</t>
  </si>
  <si>
    <t>ALDI MAULANA</t>
  </si>
  <si>
    <t>BASRI</t>
  </si>
  <si>
    <t>DONI IRAWAN SAPUTRA</t>
  </si>
  <si>
    <t>FARHAN</t>
  </si>
  <si>
    <t>FITRI DARNILA</t>
  </si>
  <si>
    <t>FITRI MASRIZA</t>
  </si>
  <si>
    <t>HUMAIRA</t>
  </si>
  <si>
    <t>HUSNATUL HAFIZAH</t>
  </si>
  <si>
    <t>KALKAUSAR</t>
  </si>
  <si>
    <t>LESTA SYAHYA</t>
  </si>
  <si>
    <t>MASRIZAL</t>
  </si>
  <si>
    <t>MELIA TIARANI</t>
  </si>
  <si>
    <t>MERIYA</t>
  </si>
  <si>
    <t>MUHAMMAD YULI</t>
  </si>
  <si>
    <t>NURUL FAZLI</t>
  </si>
  <si>
    <t>RAHMATUN NUFUS</t>
  </si>
  <si>
    <t>REZA S MILALA</t>
  </si>
  <si>
    <t>SUSI NUR OKTAVIANI</t>
  </si>
  <si>
    <t>SYAMSUL HADI</t>
  </si>
  <si>
    <t>WILDA SAPUTRI</t>
  </si>
  <si>
    <t>YURIZA SASKIA PURINA</t>
  </si>
  <si>
    <t>ZAMRIZAL</t>
  </si>
  <si>
    <t>ZURIANA IS</t>
  </si>
  <si>
    <t>2718</t>
  </si>
  <si>
    <t>0011901536</t>
  </si>
  <si>
    <t>2720</t>
  </si>
  <si>
    <t>9991721040</t>
  </si>
  <si>
    <t>9981002931</t>
  </si>
  <si>
    <t>2746</t>
  </si>
  <si>
    <t>9991903920</t>
  </si>
  <si>
    <t>2749</t>
  </si>
  <si>
    <t>0009379897</t>
  </si>
  <si>
    <t>9974601976</t>
  </si>
  <si>
    <t>2748</t>
  </si>
  <si>
    <t>9991791274</t>
  </si>
  <si>
    <t>0005606399</t>
  </si>
  <si>
    <t>2761</t>
  </si>
  <si>
    <t>0009710183</t>
  </si>
  <si>
    <t>2762</t>
  </si>
  <si>
    <t>0008470829</t>
  </si>
  <si>
    <t>2768</t>
  </si>
  <si>
    <t>0003295405</t>
  </si>
  <si>
    <t>2774</t>
  </si>
  <si>
    <t>0009055495</t>
  </si>
  <si>
    <t>2770</t>
  </si>
  <si>
    <t>0006382459</t>
  </si>
  <si>
    <t>0009697500</t>
  </si>
  <si>
    <t>2771</t>
  </si>
  <si>
    <t>0007262537</t>
  </si>
  <si>
    <t>2781</t>
  </si>
  <si>
    <t>0000640478</t>
  </si>
  <si>
    <t>0007780906</t>
  </si>
  <si>
    <t>2785</t>
  </si>
  <si>
    <t>0007274164</t>
  </si>
  <si>
    <t>2914</t>
  </si>
  <si>
    <t>0000640465</t>
  </si>
  <si>
    <t>2799</t>
  </si>
  <si>
    <t>0000809358</t>
  </si>
  <si>
    <t>2801</t>
  </si>
  <si>
    <t>0006366551</t>
  </si>
  <si>
    <t>2715</t>
  </si>
  <si>
    <t>0017007888</t>
  </si>
  <si>
    <t>2727</t>
  </si>
  <si>
    <t>0001278468</t>
  </si>
  <si>
    <t>2731</t>
  </si>
  <si>
    <t>9986185294</t>
  </si>
  <si>
    <t>2913</t>
  </si>
  <si>
    <t>0003648592</t>
  </si>
  <si>
    <t>2747</t>
  </si>
  <si>
    <t>9999712883</t>
  </si>
  <si>
    <t>2809</t>
  </si>
  <si>
    <t>0008329883</t>
  </si>
  <si>
    <t>2739</t>
  </si>
  <si>
    <t>0000647175</t>
  </si>
  <si>
    <t>2752</t>
  </si>
  <si>
    <t>0004429606</t>
  </si>
  <si>
    <t>2751</t>
  </si>
  <si>
    <t>0006069955</t>
  </si>
  <si>
    <t>0007901140</t>
  </si>
  <si>
    <t>2760</t>
  </si>
  <si>
    <t>0005966300</t>
  </si>
  <si>
    <t>2767</t>
  </si>
  <si>
    <t>0009287552</t>
  </si>
  <si>
    <t>2773</t>
  </si>
  <si>
    <t>0007205420</t>
  </si>
  <si>
    <t>2764</t>
  </si>
  <si>
    <t>0006868482</t>
  </si>
  <si>
    <t>2772</t>
  </si>
  <si>
    <t>0006765066</t>
  </si>
  <si>
    <t>2777</t>
  </si>
  <si>
    <t>0009713277</t>
  </si>
  <si>
    <t>2787</t>
  </si>
  <si>
    <t>0016141754</t>
  </si>
  <si>
    <t>2788</t>
  </si>
  <si>
    <t>0007885137</t>
  </si>
  <si>
    <t>2800</t>
  </si>
  <si>
    <t>0158028510</t>
  </si>
  <si>
    <t>2796</t>
  </si>
  <si>
    <t>0006961442</t>
  </si>
  <si>
    <t>2803</t>
  </si>
  <si>
    <t>0008788352</t>
  </si>
  <si>
    <t>2805</t>
  </si>
  <si>
    <t>0001040529</t>
  </si>
  <si>
    <t>2920</t>
  </si>
  <si>
    <t>0000625259</t>
  </si>
  <si>
    <t>2808</t>
  </si>
  <si>
    <t>0006423068</t>
  </si>
  <si>
    <t>Desa Paya Peulumat</t>
  </si>
  <si>
    <t>Peulumat</t>
  </si>
  <si>
    <t>Labuhan Bajau</t>
  </si>
  <si>
    <t>Kabupaten Aceh Selatan</t>
  </si>
  <si>
    <t>Meulaboh</t>
  </si>
  <si>
    <t>Kabu</t>
  </si>
  <si>
    <t>3-18-06-21-018-054-3</t>
  </si>
  <si>
    <t>3-18-06-21-018-055-2</t>
  </si>
  <si>
    <t>3-18-06-21-018-056-9</t>
  </si>
  <si>
    <t>3-18-06-21-018-088-9</t>
  </si>
  <si>
    <t>3-18-06-21-018-089-8</t>
  </si>
  <si>
    <t>3-18-06-21-018-050-7</t>
  </si>
  <si>
    <t>3-18-06-21-018-057-8</t>
  </si>
  <si>
    <t>3-18-06-21-018-051-6</t>
  </si>
  <si>
    <t>3-18-06-21-018-058-7</t>
  </si>
  <si>
    <t>3-18-06-21-018-059-6</t>
  </si>
  <si>
    <t>3-18-06-21-018-091-6</t>
  </si>
  <si>
    <t>3-18-06-21-018-090-7</t>
  </si>
  <si>
    <t>3-18-06-21-018-060-5</t>
  </si>
  <si>
    <t>3-18-06-21-018-061-4</t>
  </si>
  <si>
    <t>3-18-06-21-018-052-5</t>
  </si>
  <si>
    <t>3-18-06-21-018-062-3</t>
  </si>
  <si>
    <t>3-18-06-21-018-092-5</t>
  </si>
  <si>
    <t>3-18-06-21-018-063-2</t>
  </si>
  <si>
    <t>3-18-06-21-018-093-4</t>
  </si>
  <si>
    <t>3-18-06-21-018-094-3</t>
  </si>
  <si>
    <t>3-18-06-21-018-053-4</t>
  </si>
  <si>
    <t>3-18-06-21-018-064-9</t>
  </si>
  <si>
    <t>3-18-06-21-018-065-8</t>
  </si>
  <si>
    <t>3-18-06-21-018-066-7</t>
  </si>
  <si>
    <t>3-18-06-21-018-067-6</t>
  </si>
  <si>
    <t>3-18-06-21-018-068-5</t>
  </si>
  <si>
    <t>3-18-06-21-018-069-4</t>
  </si>
  <si>
    <t>3-18-06-21-018-070-3</t>
  </si>
  <si>
    <t>3-18-06-21-018-071-2</t>
  </si>
  <si>
    <t>3-18-06-21-018-072-9</t>
  </si>
  <si>
    <t>3-18-06-21-018-073-8</t>
  </si>
  <si>
    <t>3-18-06-21-018-074-7</t>
  </si>
  <si>
    <t>3-18-06-21-018-075-6</t>
  </si>
  <si>
    <t>3-18-06-21-018-076-5</t>
  </si>
  <si>
    <t>3-18-06-21-018-077-4</t>
  </si>
  <si>
    <t>3-18-06-21-018-078-3</t>
  </si>
  <si>
    <t>3-18-06-21-018-079-2</t>
  </si>
  <si>
    <t>3-18-06-21-018-080-9</t>
  </si>
  <si>
    <t>3-18-06-21-018-081-8</t>
  </si>
  <si>
    <t>3-18-06-21-018-082-7</t>
  </si>
  <si>
    <t>3-18-06-21-018-083-6</t>
  </si>
  <si>
    <t>3-18-06-21-018-084-5</t>
  </si>
  <si>
    <t>3-18-06-21-018-085-4</t>
  </si>
  <si>
    <t>3-18-06-21-018-086-3</t>
  </si>
  <si>
    <t>3-18-06-21-018-087-2</t>
  </si>
  <si>
    <t>Aidil Fitri</t>
  </si>
  <si>
    <t>Abdul Hamid</t>
  </si>
  <si>
    <t>Saidina Umar</t>
  </si>
  <si>
    <t>Fahmi</t>
  </si>
  <si>
    <t>Salmadi</t>
  </si>
  <si>
    <t>Syamsurizal</t>
  </si>
  <si>
    <t>Asma</t>
  </si>
  <si>
    <t>Yong Teh</t>
  </si>
  <si>
    <t>M. Saleh</t>
  </si>
  <si>
    <t>Tgk. Salahuddin</t>
  </si>
  <si>
    <t>Muda Sufli</t>
  </si>
  <si>
    <t>Alim Sirni</t>
  </si>
  <si>
    <t>M. Yatim</t>
  </si>
  <si>
    <t>Zaini Husni</t>
  </si>
  <si>
    <t>Tgk. Muhammad</t>
  </si>
  <si>
    <t>Safruddin</t>
  </si>
  <si>
    <t>SALEM</t>
  </si>
  <si>
    <t>Wahidin</t>
  </si>
  <si>
    <t>Zulkifli</t>
  </si>
  <si>
    <t>Muhamin</t>
  </si>
  <si>
    <t>Nasruddin</t>
  </si>
  <si>
    <t>Jamaluddin</t>
  </si>
  <si>
    <t>Abdul Razak</t>
  </si>
  <si>
    <t>Asri</t>
  </si>
  <si>
    <t>Amran</t>
  </si>
  <si>
    <t>M. Tahir</t>
  </si>
  <si>
    <t>Nazaruddin</t>
  </si>
  <si>
    <t>M. Yunus</t>
  </si>
  <si>
    <t>Muklis. B</t>
  </si>
  <si>
    <t>M. Saman</t>
  </si>
  <si>
    <t>Zainal H.S</t>
  </si>
  <si>
    <t>Bahri</t>
  </si>
  <si>
    <t>Mahmudin Sembiring Milala</t>
  </si>
  <si>
    <t>Zahman</t>
  </si>
  <si>
    <t>Syarifli</t>
  </si>
  <si>
    <t>Fauzi</t>
  </si>
  <si>
    <t>Mawardi</t>
  </si>
  <si>
    <t>Bahasa Arab</t>
  </si>
  <si>
    <t>Rata-Rata Rapor</t>
  </si>
  <si>
    <t>Rata-Rata US</t>
  </si>
  <si>
    <t>Geografi</t>
  </si>
  <si>
    <t>Ekonomi</t>
  </si>
  <si>
    <t>Sosiologi</t>
  </si>
  <si>
    <t>M. Rizal. D</t>
  </si>
  <si>
    <t>Hanafi</t>
  </si>
  <si>
    <t>RATNAN. HR</t>
  </si>
  <si>
    <t>Tripa</t>
  </si>
  <si>
    <t>Agus</t>
  </si>
  <si>
    <t>Ishaq</t>
  </si>
  <si>
    <t>Dandami Salihin</t>
  </si>
  <si>
    <t>Rata-rata Rapor</t>
  </si>
  <si>
    <t>Rata-rata US</t>
  </si>
  <si>
    <t>`</t>
  </si>
  <si>
    <t>Cetak Ijazah Siswa dari Nomor Urut</t>
  </si>
  <si>
    <t>Ke Nomor Urut</t>
  </si>
  <si>
    <t>Negeri 1</t>
  </si>
  <si>
    <t>ISIAN DATA UNTUK IJAZAH</t>
  </si>
  <si>
    <t>10102770</t>
  </si>
  <si>
    <t>Meukek</t>
  </si>
  <si>
    <t>SMAN 1 Meukek</t>
  </si>
  <si>
    <t>Status Sekolah</t>
  </si>
  <si>
    <t>Drs. IRWADI</t>
  </si>
  <si>
    <t>19681012 199702 1 004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</si>
</sst>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21]dd\ mmmm\ yyyy;@"/>
  </numFmts>
  <fonts count="59">
    <font>
      <sz val="11"/>
      <color theme="1"/>
      <name val="Calibri"/>
      <family val="2"/>
      <charset val="1"/>
      <scheme val="minor"/>
    </font>
    <font>
      <b/>
      <sz val="16"/>
      <color theme="1"/>
      <name val="Cambria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color rgb="FF000000"/>
      <name val="Segoe UI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Lucida Calligraphy"/>
      <family val="4"/>
    </font>
    <font>
      <sz val="11"/>
      <color theme="1"/>
      <name val="Calibri"/>
      <family val="2"/>
      <charset val="1"/>
      <scheme val="minor"/>
    </font>
    <font>
      <sz val="30"/>
      <color theme="1"/>
      <name val="Stencil"/>
      <family val="5"/>
    </font>
    <font>
      <b/>
      <sz val="12"/>
      <color theme="1"/>
      <name val="Adobe Heiti Std R"/>
      <family val="2"/>
      <charset val="128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24"/>
      <color theme="0"/>
      <name val="Square721 BT"/>
      <family val="2"/>
    </font>
    <font>
      <b/>
      <sz val="12"/>
      <color theme="1"/>
      <name val="Swis721 BT"/>
      <family val="2"/>
    </font>
    <font>
      <b/>
      <sz val="20"/>
      <color theme="0"/>
      <name val="Square721 BT"/>
      <family val="2"/>
    </font>
    <font>
      <b/>
      <sz val="20"/>
      <color theme="1"/>
      <name val="Square721 BT"/>
      <family val="2"/>
    </font>
    <font>
      <b/>
      <sz val="10"/>
      <color theme="1"/>
      <name val="Adobe Heiti Std R"/>
      <family val="2"/>
      <charset val="128"/>
    </font>
    <font>
      <b/>
      <sz val="26"/>
      <name val="Adobe Heiti Std R"/>
      <family val="2"/>
      <charset val="128"/>
    </font>
    <font>
      <sz val="11"/>
      <color theme="1"/>
      <name val="Franklin Gothic Demi"/>
      <family val="2"/>
    </font>
    <font>
      <sz val="12"/>
      <color theme="1"/>
      <name val="Franklin Gothic Demi"/>
      <family val="2"/>
    </font>
    <font>
      <b/>
      <sz val="12"/>
      <color theme="1"/>
      <name val="Geometr212 BkCn BT"/>
      <family val="2"/>
    </font>
    <font>
      <sz val="12"/>
      <color theme="1"/>
      <name val="Geometr212 BkCn BT"/>
      <family val="2"/>
    </font>
    <font>
      <sz val="11"/>
      <color theme="1"/>
      <name val="Geometr212 BkCn BT"/>
      <family val="2"/>
    </font>
    <font>
      <sz val="10"/>
      <color theme="1"/>
      <name val="Geometr212 BkCn BT"/>
      <family val="2"/>
    </font>
    <font>
      <sz val="24"/>
      <color rgb="FF000000"/>
      <name val="Franklin Gothic Demi Cond"/>
      <family val="2"/>
    </font>
    <font>
      <b/>
      <sz val="22"/>
      <color theme="1"/>
      <name val="Cambria"/>
      <family val="1"/>
    </font>
    <font>
      <sz val="11"/>
      <color theme="9" tint="-0.249977111117893"/>
      <name val="Calibri"/>
      <family val="2"/>
      <charset val="1"/>
      <scheme val="minor"/>
    </font>
    <font>
      <b/>
      <sz val="14"/>
      <color rgb="FF993300"/>
      <name val="Calibri"/>
      <family val="2"/>
    </font>
    <font>
      <b/>
      <sz val="12"/>
      <color rgb="FF0000FF"/>
      <name val="Calibri"/>
      <family val="2"/>
    </font>
    <font>
      <b/>
      <sz val="12"/>
      <color rgb="FFFF0000"/>
      <name val="Calibri"/>
      <family val="2"/>
    </font>
    <font>
      <sz val="11"/>
      <name val="Calibri"/>
      <family val="2"/>
      <charset val="1"/>
      <scheme val="minor"/>
    </font>
    <font>
      <b/>
      <sz val="11"/>
      <color theme="1"/>
      <name val="Geometr212 BkCn BT"/>
      <family val="2"/>
    </font>
    <font>
      <b/>
      <sz val="12"/>
      <color rgb="FFFFFF00"/>
      <name val="Times New Roman"/>
      <family val="1"/>
    </font>
    <font>
      <b/>
      <i/>
      <sz val="12"/>
      <color rgb="FFFFFF00"/>
      <name val="Times New Roman"/>
      <family val="1"/>
    </font>
    <font>
      <b/>
      <sz val="22"/>
      <name val="Cambria"/>
      <family val="1"/>
    </font>
    <font>
      <b/>
      <sz val="16"/>
      <name val="Cambria"/>
      <family val="1"/>
    </font>
    <font>
      <b/>
      <sz val="14"/>
      <color rgb="FF0000FF"/>
      <name val="Calibri"/>
      <family val="2"/>
    </font>
    <font>
      <b/>
      <sz val="12"/>
      <color rgb="FF800000"/>
      <name val="Calibri"/>
      <family val="2"/>
    </font>
    <font>
      <b/>
      <sz val="11"/>
      <color theme="1"/>
      <name val="Adobe Gothic Std B"/>
      <family val="2"/>
      <charset val="128"/>
    </font>
    <font>
      <b/>
      <sz val="11"/>
      <color theme="1"/>
      <name val="Franklin Gothic Demi"/>
      <family val="2"/>
    </font>
    <font>
      <b/>
      <sz val="12"/>
      <color theme="1"/>
      <name val="Franklin Gothic Demi"/>
      <family val="2"/>
    </font>
    <font>
      <b/>
      <sz val="11"/>
      <name val="Calibri"/>
      <family val="2"/>
      <charset val="1"/>
      <scheme val="minor"/>
    </font>
    <font>
      <b/>
      <sz val="10"/>
      <color theme="1"/>
      <name val="Geometr212 BkCn BT"/>
      <family val="2"/>
    </font>
    <font>
      <sz val="11"/>
      <color theme="1"/>
      <name val="Calibri"/>
      <family val="2"/>
      <scheme val="minor"/>
    </font>
    <font>
      <b/>
      <sz val="14"/>
      <color rgb="FF993366"/>
      <name val="Calibri"/>
      <family val="2"/>
    </font>
    <font>
      <b/>
      <sz val="10"/>
      <color rgb="FF800080"/>
      <name val="Calibri"/>
      <family val="2"/>
    </font>
    <font>
      <b/>
      <sz val="11"/>
      <color rgb="FF800080"/>
      <name val="Calibri"/>
      <family val="2"/>
    </font>
    <font>
      <b/>
      <sz val="10"/>
      <color rgb="FF000000"/>
      <name val="Calibri"/>
      <family val="2"/>
    </font>
    <font>
      <sz val="20"/>
      <color theme="1"/>
      <name val="Calibri"/>
      <family val="2"/>
      <charset val="1"/>
      <scheme val="minor"/>
    </font>
    <font>
      <sz val="26"/>
      <color theme="1"/>
      <name val="Adobe Heiti Std R"/>
      <family val="2"/>
      <charset val="128"/>
    </font>
    <font>
      <b/>
      <sz val="11"/>
      <color theme="1"/>
      <name val="Malgun Gothic"/>
      <family val="2"/>
    </font>
    <font>
      <sz val="21"/>
      <color rgb="FF000000"/>
      <name val="Franklin Gothic Demi Cond"/>
      <family val="2"/>
    </font>
    <font>
      <b/>
      <sz val="11"/>
      <color rgb="FFFF0000"/>
      <name val="Segoe UI Black"/>
      <family val="2"/>
    </font>
    <font>
      <sz val="11"/>
      <color rgb="FFFF0000"/>
      <name val="Calibri"/>
      <family val="2"/>
      <charset val="1"/>
      <scheme val="minor"/>
    </font>
    <font>
      <sz val="22"/>
      <name val="Franklin Gothic Demi Cond"/>
      <family val="2"/>
    </font>
    <font>
      <sz val="16"/>
      <name val="Calibri"/>
      <family val="2"/>
      <charset val="1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</borders>
  <cellStyleXfs count="2">
    <xf numFmtId="0" fontId="0" fillId="0" borderId="0"/>
    <xf numFmtId="0" fontId="10" fillId="0" borderId="0"/>
  </cellStyleXfs>
  <cellXfs count="275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Protection="1">
      <protection locked="0"/>
    </xf>
    <xf numFmtId="0" fontId="0" fillId="0" borderId="0" xfId="0" applyProtection="1"/>
    <xf numFmtId="0" fontId="0" fillId="2" borderId="0" xfId="0" applyFill="1" applyProtection="1"/>
    <xf numFmtId="49" fontId="0" fillId="2" borderId="0" xfId="0" applyNumberFormat="1" applyFill="1" applyProtection="1"/>
    <xf numFmtId="0" fontId="0" fillId="3" borderId="0" xfId="0" applyFill="1" applyProtection="1"/>
    <xf numFmtId="0" fontId="1" fillId="3" borderId="0" xfId="0" applyFont="1" applyFill="1" applyAlignment="1" applyProtection="1">
      <alignment vertical="center"/>
    </xf>
    <xf numFmtId="0" fontId="2" fillId="2" borderId="0" xfId="0" applyFont="1" applyFill="1" applyAlignment="1" applyProtection="1">
      <alignment horizontal="left" vertical="center" wrapText="1"/>
    </xf>
    <xf numFmtId="0" fontId="0" fillId="2" borderId="0" xfId="0" applyFont="1" applyFill="1" applyProtection="1"/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horizontal="center" vertical="center"/>
    </xf>
    <xf numFmtId="49" fontId="0" fillId="0" borderId="0" xfId="0" applyNumberFormat="1" applyProtection="1"/>
    <xf numFmtId="0" fontId="4" fillId="2" borderId="0" xfId="0" applyFont="1" applyFill="1" applyProtection="1">
      <protection locked="0"/>
    </xf>
    <xf numFmtId="0" fontId="3" fillId="4" borderId="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49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164" fontId="0" fillId="0" borderId="0" xfId="0" applyNumberFormat="1" applyBorder="1" applyProtection="1"/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Protection="1"/>
    <xf numFmtId="49" fontId="0" fillId="2" borderId="0" xfId="0" applyNumberFormat="1" applyFill="1" applyBorder="1" applyProtection="1"/>
    <xf numFmtId="0" fontId="0" fillId="0" borderId="0" xfId="0" applyFill="1" applyBorder="1" applyAlignment="1" applyProtection="1">
      <alignment horizontal="center" vertical="center"/>
    </xf>
    <xf numFmtId="164" fontId="0" fillId="2" borderId="0" xfId="0" applyNumberFormat="1" applyFill="1" applyBorder="1" applyProtection="1"/>
    <xf numFmtId="0" fontId="0" fillId="0" borderId="0" xfId="0" applyFill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/>
    <xf numFmtId="0" fontId="0" fillId="0" borderId="0" xfId="0" applyAlignment="1" applyProtection="1"/>
    <xf numFmtId="0" fontId="0" fillId="2" borderId="0" xfId="0" applyFill="1" applyAlignment="1" applyProtection="1">
      <alignment horizontal="center"/>
    </xf>
    <xf numFmtId="0" fontId="13" fillId="0" borderId="0" xfId="0" applyFont="1" applyAlignment="1" applyProtection="1">
      <alignment vertical="center"/>
    </xf>
    <xf numFmtId="0" fontId="13" fillId="2" borderId="0" xfId="0" applyFont="1" applyFill="1" applyAlignment="1" applyProtection="1">
      <alignment vertical="center"/>
    </xf>
    <xf numFmtId="49" fontId="13" fillId="2" borderId="0" xfId="0" applyNumberFormat="1" applyFont="1" applyFill="1" applyAlignment="1" applyProtection="1">
      <alignment vertical="center"/>
    </xf>
    <xf numFmtId="0" fontId="0" fillId="10" borderId="0" xfId="0" applyFill="1" applyProtection="1"/>
    <xf numFmtId="0" fontId="13" fillId="10" borderId="0" xfId="0" applyFont="1" applyFill="1" applyAlignment="1" applyProtection="1">
      <alignment vertical="center"/>
    </xf>
    <xf numFmtId="49" fontId="0" fillId="10" borderId="0" xfId="0" applyNumberFormat="1" applyFill="1" applyProtection="1"/>
    <xf numFmtId="0" fontId="14" fillId="10" borderId="0" xfId="0" applyFont="1" applyFill="1" applyBorder="1" applyAlignment="1" applyProtection="1">
      <alignment vertical="center"/>
    </xf>
    <xf numFmtId="49" fontId="14" fillId="10" borderId="0" xfId="0" applyNumberFormat="1" applyFont="1" applyFill="1" applyBorder="1" applyAlignment="1" applyProtection="1">
      <alignment vertical="center"/>
    </xf>
    <xf numFmtId="0" fontId="0" fillId="10" borderId="0" xfId="0" applyFill="1" applyAlignment="1" applyProtection="1">
      <alignment vertical="center"/>
    </xf>
    <xf numFmtId="0" fontId="16" fillId="9" borderId="0" xfId="0" applyFont="1" applyFill="1" applyBorder="1" applyAlignment="1" applyProtection="1">
      <alignment vertical="center"/>
    </xf>
    <xf numFmtId="0" fontId="16" fillId="10" borderId="0" xfId="0" applyFont="1" applyFill="1" applyBorder="1" applyAlignment="1" applyProtection="1">
      <alignment vertical="center"/>
    </xf>
    <xf numFmtId="0" fontId="16" fillId="10" borderId="0" xfId="0" applyFont="1" applyFill="1" applyBorder="1" applyProtection="1"/>
    <xf numFmtId="0" fontId="16" fillId="9" borderId="0" xfId="0" applyFont="1" applyFill="1" applyBorder="1" applyAlignment="1" applyProtection="1">
      <alignment horizontal="right" vertical="center"/>
    </xf>
    <xf numFmtId="0" fontId="16" fillId="10" borderId="0" xfId="0" applyFont="1" applyFill="1" applyBorder="1" applyAlignment="1" applyProtection="1">
      <alignment horizontal="right"/>
    </xf>
    <xf numFmtId="0" fontId="16" fillId="6" borderId="0" xfId="0" applyFont="1" applyFill="1" applyBorder="1" applyAlignment="1" applyProtection="1">
      <alignment vertical="center"/>
    </xf>
    <xf numFmtId="49" fontId="13" fillId="10" borderId="0" xfId="0" applyNumberFormat="1" applyFont="1" applyFill="1" applyAlignment="1" applyProtection="1">
      <alignment vertical="center"/>
    </xf>
    <xf numFmtId="49" fontId="0" fillId="10" borderId="0" xfId="0" applyNumberFormat="1" applyFill="1" applyAlignment="1" applyProtection="1">
      <alignment horizontal="center" vertical="center"/>
    </xf>
    <xf numFmtId="0" fontId="1" fillId="2" borderId="0" xfId="0" applyFont="1" applyFill="1" applyAlignment="1" applyProtection="1">
      <alignment vertical="center"/>
    </xf>
    <xf numFmtId="0" fontId="16" fillId="10" borderId="0" xfId="0" applyNumberFormat="1" applyFont="1" applyFill="1" applyBorder="1" applyAlignment="1" applyProtection="1">
      <alignment horizontal="left"/>
    </xf>
    <xf numFmtId="0" fontId="4" fillId="2" borderId="0" xfId="0" applyFont="1" applyFill="1" applyProtection="1"/>
    <xf numFmtId="0" fontId="16" fillId="9" borderId="0" xfId="1" applyFont="1" applyFill="1" applyBorder="1" applyAlignment="1" applyProtection="1">
      <alignment horizontal="right" vertical="center"/>
    </xf>
    <xf numFmtId="0" fontId="14" fillId="10" borderId="0" xfId="1" applyFont="1" applyFill="1" applyBorder="1" applyAlignment="1" applyProtection="1">
      <alignment horizontal="left" vertical="center"/>
    </xf>
    <xf numFmtId="49" fontId="16" fillId="6" borderId="0" xfId="0" applyNumberFormat="1" applyFont="1" applyFill="1" applyBorder="1" applyAlignment="1" applyProtection="1">
      <alignment horizontal="left" vertical="center"/>
      <protection locked="0"/>
    </xf>
    <xf numFmtId="0" fontId="16" fillId="6" borderId="0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NumberFormat="1" applyFont="1" applyFill="1" applyBorder="1" applyAlignment="1" applyProtection="1">
      <alignment horizontal="left" vertical="center"/>
      <protection locked="0"/>
    </xf>
    <xf numFmtId="164" fontId="16" fillId="6" borderId="0" xfId="0" applyNumberFormat="1" applyFont="1" applyFill="1" applyBorder="1" applyAlignment="1" applyProtection="1">
      <alignment horizontal="left" vertical="center"/>
      <protection locked="0"/>
    </xf>
    <xf numFmtId="0" fontId="21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Protection="1"/>
    <xf numFmtId="0" fontId="24" fillId="0" borderId="0" xfId="0" applyFont="1" applyFill="1" applyProtection="1"/>
    <xf numFmtId="0" fontId="25" fillId="0" borderId="0" xfId="0" applyFont="1" applyFill="1" applyProtection="1"/>
    <xf numFmtId="0" fontId="0" fillId="3" borderId="0" xfId="0" applyFill="1" applyAlignment="1" applyProtection="1"/>
    <xf numFmtId="0" fontId="28" fillId="3" borderId="0" xfId="0" applyFont="1" applyFill="1" applyAlignment="1" applyProtection="1">
      <alignment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29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vertical="center"/>
    </xf>
    <xf numFmtId="0" fontId="27" fillId="2" borderId="0" xfId="0" applyFont="1" applyFill="1" applyAlignment="1" applyProtection="1">
      <alignment vertical="center" wrapText="1"/>
    </xf>
    <xf numFmtId="0" fontId="0" fillId="0" borderId="0" xfId="0" applyNumberFormat="1" applyFill="1" applyBorder="1" applyProtection="1"/>
    <xf numFmtId="0" fontId="0" fillId="0" borderId="0" xfId="0" applyNumberFormat="1" applyFill="1" applyBorder="1" applyAlignment="1" applyProtection="1">
      <alignment horizontal="left" vertical="center"/>
    </xf>
    <xf numFmtId="49" fontId="19" fillId="0" borderId="0" xfId="0" applyNumberFormat="1" applyFont="1" applyFill="1" applyBorder="1" applyAlignment="1" applyProtection="1">
      <alignment horizontal="left"/>
    </xf>
    <xf numFmtId="49" fontId="0" fillId="2" borderId="0" xfId="0" applyNumberForma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 vertical="center"/>
    </xf>
    <xf numFmtId="0" fontId="0" fillId="0" borderId="0" xfId="0" applyFill="1" applyBorder="1" applyProtection="1"/>
    <xf numFmtId="49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/>
    </xf>
    <xf numFmtId="164" fontId="0" fillId="0" borderId="0" xfId="0" applyNumberFormat="1" applyFill="1" applyBorder="1" applyProtection="1"/>
    <xf numFmtId="0" fontId="12" fillId="0" borderId="0" xfId="0" applyNumberFormat="1" applyFont="1" applyFill="1" applyBorder="1" applyProtection="1"/>
    <xf numFmtId="0" fontId="23" fillId="0" borderId="0" xfId="0" applyNumberFormat="1" applyFont="1" applyFill="1" applyBorder="1" applyProtection="1"/>
    <xf numFmtId="0" fontId="24" fillId="0" borderId="0" xfId="0" applyNumberFormat="1" applyFont="1" applyFill="1" applyBorder="1" applyProtection="1"/>
    <xf numFmtId="0" fontId="24" fillId="0" borderId="0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ill="1" applyBorder="1" applyAlignment="1" applyProtection="1"/>
    <xf numFmtId="0" fontId="0" fillId="0" borderId="0" xfId="0" applyNumberFormat="1" applyFill="1" applyBorder="1" applyAlignment="1" applyProtection="1">
      <alignment horizontal="left"/>
    </xf>
    <xf numFmtId="0" fontId="0" fillId="0" borderId="0" xfId="0" applyNumberFormat="1" applyFill="1" applyBorder="1" applyAlignment="1" applyProtection="1">
      <alignment horizontal="center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left" vertical="center"/>
    </xf>
    <xf numFmtId="0" fontId="25" fillId="0" borderId="0" xfId="0" applyNumberFormat="1" applyFont="1" applyFill="1" applyBorder="1" applyProtection="1"/>
    <xf numFmtId="0" fontId="26" fillId="0" borderId="0" xfId="0" applyNumberFormat="1" applyFont="1" applyFill="1" applyBorder="1" applyAlignment="1" applyProtection="1">
      <alignment horizontal="left" vertical="center"/>
    </xf>
    <xf numFmtId="0" fontId="24" fillId="0" borderId="0" xfId="0" applyNumberFormat="1" applyFont="1" applyFill="1" applyBorder="1" applyAlignment="1" applyProtection="1">
      <alignment horizontal="left"/>
    </xf>
    <xf numFmtId="164" fontId="25" fillId="0" borderId="0" xfId="0" applyNumberFormat="1" applyFont="1" applyFill="1" applyBorder="1" applyProtection="1"/>
    <xf numFmtId="0" fontId="0" fillId="2" borderId="0" xfId="0" applyFill="1" applyProtection="1">
      <protection locked="0"/>
    </xf>
    <xf numFmtId="0" fontId="0" fillId="11" borderId="0" xfId="0" applyFill="1" applyProtection="1"/>
    <xf numFmtId="0" fontId="3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ill="1" applyBorder="1" applyAlignment="1" applyProtection="1">
      <alignment horizontal="left" vertical="center"/>
    </xf>
    <xf numFmtId="49" fontId="21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horizontal="left" vertical="center"/>
    </xf>
    <xf numFmtId="0" fontId="9" fillId="2" borderId="0" xfId="0" applyNumberFormat="1" applyFont="1" applyFill="1" applyBorder="1" applyAlignment="1" applyProtection="1">
      <alignment horizontal="left" vertical="center"/>
    </xf>
    <xf numFmtId="0" fontId="27" fillId="2" borderId="0" xfId="0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Protection="1"/>
    <xf numFmtId="0" fontId="34" fillId="0" borderId="0" xfId="0" applyNumberFormat="1" applyFont="1" applyFill="1" applyBorder="1" applyAlignment="1" applyProtection="1">
      <alignment horizontal="left"/>
    </xf>
    <xf numFmtId="0" fontId="22" fillId="2" borderId="0" xfId="0" applyFont="1" applyFill="1" applyProtection="1"/>
    <xf numFmtId="0" fontId="25" fillId="2" borderId="0" xfId="0" applyNumberFormat="1" applyFont="1" applyFill="1" applyBorder="1" applyAlignment="1" applyProtection="1">
      <alignment horizontal="left"/>
    </xf>
    <xf numFmtId="0" fontId="24" fillId="2" borderId="0" xfId="0" applyFont="1" applyFill="1" applyProtection="1"/>
    <xf numFmtId="0" fontId="25" fillId="2" borderId="0" xfId="0" applyFont="1" applyFill="1" applyProtection="1"/>
    <xf numFmtId="0" fontId="4" fillId="2" borderId="0" xfId="0" applyFont="1" applyFill="1" applyAlignment="1" applyProtection="1"/>
    <xf numFmtId="22" fontId="0" fillId="2" borderId="0" xfId="0" applyNumberFormat="1" applyFill="1" applyProtection="1"/>
    <xf numFmtId="0" fontId="36" fillId="2" borderId="0" xfId="0" applyFont="1" applyFill="1" applyAlignment="1" applyProtection="1">
      <alignment horizontal="center" vertical="top"/>
    </xf>
    <xf numFmtId="22" fontId="35" fillId="2" borderId="0" xfId="0" applyNumberFormat="1" applyFont="1" applyFill="1" applyAlignment="1" applyProtection="1">
      <alignment horizontal="left" vertical="top"/>
    </xf>
    <xf numFmtId="0" fontId="0" fillId="12" borderId="0" xfId="0" applyFill="1" applyProtection="1"/>
    <xf numFmtId="0" fontId="33" fillId="12" borderId="0" xfId="0" applyFont="1" applyFill="1" applyProtection="1"/>
    <xf numFmtId="0" fontId="0" fillId="0" borderId="0" xfId="0" applyNumberFormat="1" applyFill="1" applyBorder="1" applyAlignment="1" applyProtection="1">
      <alignment horizontal="left"/>
    </xf>
    <xf numFmtId="0" fontId="0" fillId="0" borderId="0" xfId="0" applyNumberForma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1" fontId="0" fillId="14" borderId="1" xfId="0" applyNumberFormat="1" applyFill="1" applyBorder="1" applyAlignment="1" applyProtection="1">
      <alignment horizontal="center" vertical="center"/>
    </xf>
    <xf numFmtId="1" fontId="0" fillId="7" borderId="1" xfId="0" applyNumberFormat="1" applyFill="1" applyBorder="1" applyAlignment="1" applyProtection="1">
      <alignment horizontal="center" vertical="center"/>
    </xf>
    <xf numFmtId="1" fontId="0" fillId="16" borderId="1" xfId="0" applyNumberFormat="1" applyFill="1" applyBorder="1" applyAlignment="1" applyProtection="1">
      <alignment horizontal="center" vertical="center"/>
    </xf>
    <xf numFmtId="0" fontId="3" fillId="15" borderId="1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left"/>
    </xf>
    <xf numFmtId="0" fontId="0" fillId="5" borderId="1" xfId="0" applyNumberForma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wrapText="1"/>
      <protection locked="0"/>
    </xf>
    <xf numFmtId="0" fontId="0" fillId="0" borderId="1" xfId="0" applyFont="1" applyBorder="1" applyAlignment="1" applyProtection="1">
      <alignment horizontal="center" wrapText="1"/>
      <protection locked="0"/>
    </xf>
    <xf numFmtId="49" fontId="0" fillId="0" borderId="1" xfId="0" applyNumberFormat="1" applyFont="1" applyBorder="1" applyAlignment="1" applyProtection="1">
      <alignment horizontal="center" wrapText="1"/>
      <protection locked="0"/>
    </xf>
    <xf numFmtId="164" fontId="0" fillId="0" borderId="1" xfId="0" applyNumberFormat="1" applyFont="1" applyBorder="1" applyAlignment="1" applyProtection="1">
      <alignment horizontal="left" wrapText="1"/>
      <protection locked="0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Protection="1"/>
    <xf numFmtId="49" fontId="41" fillId="0" borderId="0" xfId="0" applyNumberFormat="1" applyFont="1" applyFill="1" applyBorder="1" applyAlignment="1" applyProtection="1">
      <alignment horizontal="left"/>
    </xf>
    <xf numFmtId="1" fontId="0" fillId="15" borderId="1" xfId="0" applyNumberFormat="1" applyFill="1" applyBorder="1" applyAlignment="1" applyProtection="1">
      <alignment horizontal="center" vertical="center"/>
    </xf>
    <xf numFmtId="1" fontId="0" fillId="5" borderId="1" xfId="0" applyNumberForma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49" fontId="3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>
      <alignment horizontal="left"/>
    </xf>
    <xf numFmtId="0" fontId="23" fillId="0" borderId="0" xfId="0" applyNumberFormat="1" applyFont="1" applyFill="1" applyBorder="1" applyAlignment="1" applyProtection="1">
      <alignment horizontal="center"/>
    </xf>
    <xf numFmtId="49" fontId="2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 vertical="center"/>
    </xf>
    <xf numFmtId="0" fontId="3" fillId="2" borderId="0" xfId="0" applyNumberFormat="1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/>
      <protection locked="0"/>
    </xf>
    <xf numFmtId="1" fontId="2" fillId="0" borderId="4" xfId="0" applyNumberFormat="1" applyFont="1" applyBorder="1" applyAlignment="1" applyProtection="1">
      <alignment horizontal="center"/>
      <protection locked="0"/>
    </xf>
    <xf numFmtId="0" fontId="42" fillId="0" borderId="0" xfId="0" applyNumberFormat="1" applyFont="1" applyFill="1" applyBorder="1" applyAlignment="1" applyProtection="1">
      <alignment horizontal="center" vertical="center"/>
    </xf>
    <xf numFmtId="49" fontId="23" fillId="0" borderId="0" xfId="0" applyNumberFormat="1" applyFont="1" applyFill="1" applyBorder="1" applyAlignment="1" applyProtection="1">
      <alignment horizontal="center"/>
    </xf>
    <xf numFmtId="0" fontId="34" fillId="0" borderId="0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 applyProtection="1">
      <alignment horizontal="left" vertical="center"/>
    </xf>
    <xf numFmtId="0" fontId="23" fillId="0" borderId="0" xfId="0" applyFont="1" applyFill="1" applyProtection="1"/>
    <xf numFmtId="0" fontId="43" fillId="0" borderId="0" xfId="0" applyFont="1" applyFill="1" applyProtection="1"/>
    <xf numFmtId="0" fontId="3" fillId="0" borderId="0" xfId="0" applyNumberFormat="1" applyFont="1" applyFill="1" applyBorder="1" applyAlignment="1" applyProtection="1"/>
    <xf numFmtId="0" fontId="3" fillId="0" borderId="0" xfId="0" applyFont="1" applyFill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45" fillId="0" borderId="0" xfId="0" applyNumberFormat="1" applyFont="1" applyFill="1" applyBorder="1" applyAlignment="1" applyProtection="1">
      <alignment horizontal="left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164" fontId="34" fillId="0" borderId="0" xfId="0" applyNumberFormat="1" applyFont="1" applyFill="1" applyBorder="1" applyProtection="1"/>
    <xf numFmtId="0" fontId="34" fillId="0" borderId="0" xfId="0" applyFont="1" applyFill="1" applyProtection="1"/>
    <xf numFmtId="49" fontId="3" fillId="2" borderId="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left" vertical="center"/>
    </xf>
    <xf numFmtId="164" fontId="3" fillId="2" borderId="0" xfId="0" applyNumberFormat="1" applyFont="1" applyFill="1" applyBorder="1" applyProtection="1"/>
    <xf numFmtId="0" fontId="3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Protection="1"/>
    <xf numFmtId="1" fontId="46" fillId="0" borderId="4" xfId="0" applyNumberFormat="1" applyFont="1" applyBorder="1" applyAlignment="1" applyProtection="1">
      <alignment horizontal="center"/>
      <protection locked="0"/>
    </xf>
    <xf numFmtId="1" fontId="46" fillId="0" borderId="1" xfId="0" applyNumberFormat="1" applyFont="1" applyBorder="1" applyAlignment="1" applyProtection="1">
      <alignment horizontal="center"/>
      <protection locked="0"/>
    </xf>
    <xf numFmtId="0" fontId="46" fillId="0" borderId="1" xfId="0" applyFont="1" applyBorder="1" applyAlignment="1" applyProtection="1">
      <alignment horizontal="center"/>
      <protection locked="0"/>
    </xf>
    <xf numFmtId="0" fontId="46" fillId="0" borderId="10" xfId="0" applyFont="1" applyFill="1" applyBorder="1" applyAlignment="1" applyProtection="1">
      <alignment horizontal="center"/>
      <protection locked="0"/>
    </xf>
    <xf numFmtId="1" fontId="46" fillId="0" borderId="1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1" fontId="0" fillId="15" borderId="11" xfId="0" applyNumberFormat="1" applyFill="1" applyBorder="1" applyAlignment="1" applyProtection="1">
      <alignment horizontal="center" vertical="center"/>
    </xf>
    <xf numFmtId="1" fontId="0" fillId="17" borderId="11" xfId="0" applyNumberFormat="1" applyFill="1" applyBorder="1" applyAlignment="1" applyProtection="1">
      <alignment horizontal="center" vertical="center"/>
    </xf>
    <xf numFmtId="0" fontId="0" fillId="11" borderId="0" xfId="0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0" fillId="19" borderId="0" xfId="0" applyFill="1" applyProtection="1"/>
    <xf numFmtId="0" fontId="56" fillId="2" borderId="0" xfId="0" applyFont="1" applyFill="1" applyProtection="1"/>
    <xf numFmtId="0" fontId="56" fillId="2" borderId="0" xfId="0" applyFont="1" applyFill="1" applyAlignment="1" applyProtection="1">
      <alignment horizontal="center" vertical="center"/>
    </xf>
    <xf numFmtId="0" fontId="55" fillId="10" borderId="0" xfId="0" applyFont="1" applyFill="1" applyAlignment="1" applyProtection="1">
      <alignment horizontal="left" vertical="center"/>
    </xf>
    <xf numFmtId="0" fontId="0" fillId="7" borderId="0" xfId="0" applyFill="1" applyProtection="1"/>
    <xf numFmtId="0" fontId="1" fillId="7" borderId="0" xfId="0" applyFont="1" applyFill="1" applyAlignment="1" applyProtection="1">
      <alignment vertical="center"/>
    </xf>
    <xf numFmtId="0" fontId="33" fillId="7" borderId="0" xfId="0" applyFont="1" applyFill="1" applyProtection="1"/>
    <xf numFmtId="0" fontId="38" fillId="7" borderId="0" xfId="0" applyFont="1" applyFill="1" applyAlignment="1" applyProtection="1">
      <alignment vertical="center"/>
    </xf>
    <xf numFmtId="0" fontId="37" fillId="7" borderId="0" xfId="0" applyFont="1" applyFill="1" applyAlignment="1" applyProtection="1">
      <alignment vertical="center"/>
    </xf>
    <xf numFmtId="0" fontId="58" fillId="7" borderId="0" xfId="0" applyFont="1" applyFill="1" applyProtection="1"/>
    <xf numFmtId="0" fontId="20" fillId="3" borderId="0" xfId="0" applyFont="1" applyFill="1" applyAlignment="1" applyProtection="1">
      <alignment horizontal="center" vertical="center"/>
    </xf>
    <xf numFmtId="0" fontId="36" fillId="10" borderId="0" xfId="0" applyFont="1" applyFill="1" applyAlignment="1" applyProtection="1">
      <alignment horizontal="right" vertical="center"/>
    </xf>
    <xf numFmtId="0" fontId="15" fillId="8" borderId="0" xfId="0" applyFont="1" applyFill="1" applyAlignment="1" applyProtection="1">
      <alignment horizontal="center" vertical="center"/>
    </xf>
    <xf numFmtId="0" fontId="17" fillId="8" borderId="0" xfId="0" applyFont="1" applyFill="1" applyAlignment="1" applyProtection="1">
      <alignment horizontal="center" vertical="center" wrapText="1"/>
    </xf>
    <xf numFmtId="0" fontId="18" fillId="3" borderId="0" xfId="0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</xf>
    <xf numFmtId="49" fontId="7" fillId="14" borderId="5" xfId="0" applyNumberFormat="1" applyFont="1" applyFill="1" applyBorder="1" applyAlignment="1" applyProtection="1">
      <alignment horizontal="center" vertical="center" wrapText="1"/>
    </xf>
    <xf numFmtId="49" fontId="7" fillId="14" borderId="6" xfId="0" applyNumberFormat="1" applyFont="1" applyFill="1" applyBorder="1" applyAlignment="1" applyProtection="1">
      <alignment horizontal="center" vertical="center" wrapText="1"/>
    </xf>
    <xf numFmtId="49" fontId="7" fillId="7" borderId="5" xfId="0" applyNumberFormat="1" applyFont="1" applyFill="1" applyBorder="1" applyAlignment="1" applyProtection="1">
      <alignment horizontal="center" vertical="center"/>
    </xf>
    <xf numFmtId="49" fontId="7" fillId="7" borderId="6" xfId="0" applyNumberFormat="1" applyFont="1" applyFill="1" applyBorder="1" applyAlignment="1" applyProtection="1">
      <alignment horizontal="center" vertical="center"/>
    </xf>
    <xf numFmtId="0" fontId="8" fillId="16" borderId="5" xfId="0" applyFont="1" applyFill="1" applyBorder="1" applyAlignment="1" applyProtection="1">
      <alignment horizontal="center" vertical="center" wrapText="1"/>
    </xf>
    <xf numFmtId="0" fontId="8" fillId="16" borderId="6" xfId="0" applyFont="1" applyFill="1" applyBorder="1" applyAlignment="1" applyProtection="1">
      <alignment horizontal="center" vertical="center" wrapText="1"/>
    </xf>
    <xf numFmtId="0" fontId="6" fillId="9" borderId="2" xfId="0" applyFont="1" applyFill="1" applyBorder="1" applyAlignment="1" applyProtection="1">
      <alignment horizontal="center" vertical="center" textRotation="90" wrapText="1"/>
      <protection locked="0"/>
    </xf>
    <xf numFmtId="0" fontId="6" fillId="9" borderId="4" xfId="0" applyFont="1" applyFill="1" applyBorder="1" applyAlignment="1" applyProtection="1">
      <alignment horizontal="center" vertical="center" textRotation="90" wrapText="1"/>
      <protection locked="0"/>
    </xf>
    <xf numFmtId="49" fontId="7" fillId="17" borderId="5" xfId="0" applyNumberFormat="1" applyFont="1" applyFill="1" applyBorder="1" applyAlignment="1" applyProtection="1">
      <alignment horizontal="center" vertical="center" wrapText="1"/>
    </xf>
    <xf numFmtId="49" fontId="7" fillId="17" borderId="6" xfId="0" applyNumberFormat="1" applyFont="1" applyFill="1" applyBorder="1" applyAlignment="1" applyProtection="1">
      <alignment horizontal="center" vertical="center" wrapText="1"/>
    </xf>
    <xf numFmtId="49" fontId="7" fillId="15" borderId="5" xfId="0" applyNumberFormat="1" applyFont="1" applyFill="1" applyBorder="1" applyAlignment="1" applyProtection="1">
      <alignment horizontal="center" vertical="center" wrapText="1"/>
    </xf>
    <xf numFmtId="49" fontId="7" fillId="15" borderId="6" xfId="0" applyNumberFormat="1" applyFont="1" applyFill="1" applyBorder="1" applyAlignment="1" applyProtection="1">
      <alignment horizontal="center" vertical="center" wrapText="1"/>
    </xf>
    <xf numFmtId="0" fontId="6" fillId="9" borderId="3" xfId="0" applyFont="1" applyFill="1" applyBorder="1" applyAlignment="1" applyProtection="1">
      <alignment horizontal="center" vertical="center" textRotation="90" wrapText="1"/>
      <protection locked="0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left"/>
    </xf>
    <xf numFmtId="0" fontId="54" fillId="3" borderId="0" xfId="0" applyFont="1" applyFill="1" applyAlignment="1" applyProtection="1">
      <alignment horizontal="center" vertical="center" wrapText="1"/>
    </xf>
    <xf numFmtId="0" fontId="51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</xf>
    <xf numFmtId="0" fontId="53" fillId="11" borderId="12" xfId="0" applyFont="1" applyFill="1" applyBorder="1" applyAlignment="1" applyProtection="1">
      <alignment horizontal="center" vertical="center" wrapText="1"/>
    </xf>
    <xf numFmtId="0" fontId="52" fillId="18" borderId="12" xfId="0" applyFont="1" applyFill="1" applyBorder="1" applyAlignment="1" applyProtection="1">
      <alignment horizontal="center" vertical="center"/>
      <protection locked="0"/>
    </xf>
    <xf numFmtId="0" fontId="52" fillId="16" borderId="12" xfId="0" applyFont="1" applyFill="1" applyBorder="1" applyAlignment="1" applyProtection="1">
      <alignment horizontal="center" vertical="center"/>
      <protection locked="0"/>
    </xf>
    <xf numFmtId="0" fontId="11" fillId="7" borderId="7" xfId="0" applyFont="1" applyFill="1" applyBorder="1" applyAlignment="1" applyProtection="1">
      <alignment horizontal="center" vertical="center"/>
      <protection locked="0"/>
    </xf>
    <xf numFmtId="0" fontId="11" fillId="7" borderId="8" xfId="0" applyFont="1" applyFill="1" applyBorder="1" applyAlignment="1" applyProtection="1">
      <alignment horizontal="center" vertical="center"/>
      <protection locked="0"/>
    </xf>
    <xf numFmtId="0" fontId="11" fillId="7" borderId="9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left"/>
    </xf>
    <xf numFmtId="0" fontId="26" fillId="0" borderId="0" xfId="0" applyNumberFormat="1" applyFont="1" applyFill="1" applyBorder="1" applyAlignment="1" applyProtection="1">
      <alignment horizontal="left"/>
    </xf>
    <xf numFmtId="0" fontId="25" fillId="0" borderId="0" xfId="0" applyNumberFormat="1" applyFont="1" applyFill="1" applyBorder="1" applyAlignment="1" applyProtection="1">
      <alignment horizontal="left"/>
    </xf>
    <xf numFmtId="49" fontId="24" fillId="0" borderId="0" xfId="0" applyNumberFormat="1" applyFont="1" applyFill="1" applyBorder="1" applyAlignment="1" applyProtection="1">
      <alignment horizontal="left" vertical="center"/>
    </xf>
    <xf numFmtId="0" fontId="24" fillId="0" borderId="0" xfId="0" applyNumberFormat="1" applyFont="1" applyFill="1" applyBorder="1" applyAlignment="1" applyProtection="1">
      <alignment horizontal="left" vertical="center"/>
    </xf>
    <xf numFmtId="0" fontId="24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11" fillId="7" borderId="16" xfId="0" applyFont="1" applyFill="1" applyBorder="1" applyAlignment="1" applyProtection="1">
      <alignment horizontal="center" vertical="center"/>
      <protection locked="0"/>
    </xf>
    <xf numFmtId="0" fontId="11" fillId="7" borderId="17" xfId="0" applyFont="1" applyFill="1" applyBorder="1" applyAlignment="1" applyProtection="1">
      <alignment horizontal="center" vertical="center"/>
      <protection locked="0"/>
    </xf>
    <xf numFmtId="0" fontId="11" fillId="7" borderId="18" xfId="0" applyFont="1" applyFill="1" applyBorder="1" applyAlignment="1" applyProtection="1">
      <alignment horizontal="center" vertical="center"/>
      <protection locked="0"/>
    </xf>
    <xf numFmtId="0" fontId="11" fillId="7" borderId="19" xfId="0" applyFont="1" applyFill="1" applyBorder="1" applyAlignment="1" applyProtection="1">
      <alignment horizontal="center" vertical="center"/>
      <protection locked="0"/>
    </xf>
    <xf numFmtId="0" fontId="11" fillId="7" borderId="20" xfId="0" applyFont="1" applyFill="1" applyBorder="1" applyAlignment="1" applyProtection="1">
      <alignment horizontal="center" vertical="center"/>
      <protection locked="0"/>
    </xf>
    <xf numFmtId="0" fontId="11" fillId="7" borderId="21" xfId="0" applyFont="1" applyFill="1" applyBorder="1" applyAlignment="1" applyProtection="1">
      <alignment horizontal="center" vertical="center"/>
      <protection locked="0"/>
    </xf>
    <xf numFmtId="0" fontId="53" fillId="11" borderId="13" xfId="0" applyFont="1" applyFill="1" applyBorder="1" applyAlignment="1" applyProtection="1">
      <alignment horizontal="center" vertical="center" wrapText="1"/>
    </xf>
    <xf numFmtId="0" fontId="53" fillId="11" borderId="14" xfId="0" applyFont="1" applyFill="1" applyBorder="1" applyAlignment="1" applyProtection="1">
      <alignment horizontal="center" vertical="center" wrapText="1"/>
    </xf>
    <xf numFmtId="0" fontId="53" fillId="11" borderId="15" xfId="0" applyFont="1" applyFill="1" applyBorder="1" applyAlignment="1" applyProtection="1">
      <alignment horizontal="center" vertical="center" wrapText="1"/>
    </xf>
    <xf numFmtId="0" fontId="52" fillId="18" borderId="13" xfId="0" applyFont="1" applyFill="1" applyBorder="1" applyAlignment="1" applyProtection="1">
      <alignment horizontal="center" vertical="center"/>
      <protection locked="0"/>
    </xf>
    <xf numFmtId="0" fontId="52" fillId="18" borderId="14" xfId="0" applyFont="1" applyFill="1" applyBorder="1" applyAlignment="1" applyProtection="1">
      <alignment horizontal="center" vertical="center"/>
      <protection locked="0"/>
    </xf>
    <xf numFmtId="0" fontId="52" fillId="18" borderId="15" xfId="0" applyFont="1" applyFill="1" applyBorder="1" applyAlignment="1" applyProtection="1">
      <alignment horizontal="center" vertical="center"/>
      <protection locked="0"/>
    </xf>
    <xf numFmtId="0" fontId="52" fillId="16" borderId="13" xfId="0" applyFont="1" applyFill="1" applyBorder="1" applyAlignment="1" applyProtection="1">
      <alignment horizontal="center" vertical="center"/>
      <protection locked="0"/>
    </xf>
    <xf numFmtId="0" fontId="52" fillId="16" borderId="14" xfId="0" applyFont="1" applyFill="1" applyBorder="1" applyAlignment="1" applyProtection="1">
      <alignment horizontal="center" vertical="center"/>
      <protection locked="0"/>
    </xf>
    <xf numFmtId="0" fontId="52" fillId="16" borderId="15" xfId="0" applyFont="1" applyFill="1" applyBorder="1" applyAlignment="1" applyProtection="1">
      <alignment horizontal="center" vertical="center"/>
      <protection locked="0"/>
    </xf>
    <xf numFmtId="0" fontId="37" fillId="7" borderId="0" xfId="0" applyFont="1" applyFill="1" applyAlignment="1" applyProtection="1">
      <alignment horizontal="center" vertical="center"/>
    </xf>
    <xf numFmtId="0" fontId="6" fillId="13" borderId="2" xfId="0" applyFont="1" applyFill="1" applyBorder="1" applyAlignment="1" applyProtection="1">
      <alignment horizontal="center" vertical="center" textRotation="90" wrapText="1"/>
      <protection locked="0"/>
    </xf>
    <xf numFmtId="0" fontId="6" fillId="13" borderId="4" xfId="0" applyFont="1" applyFill="1" applyBorder="1" applyAlignment="1" applyProtection="1">
      <alignment horizontal="center" vertical="center" textRotation="90" wrapText="1"/>
      <protection locked="0"/>
    </xf>
    <xf numFmtId="49" fontId="7" fillId="5" borderId="5" xfId="0" applyNumberFormat="1" applyFont="1" applyFill="1" applyBorder="1" applyAlignment="1" applyProtection="1">
      <alignment horizontal="center" vertical="center"/>
    </xf>
    <xf numFmtId="49" fontId="7" fillId="5" borderId="6" xfId="0" applyNumberFormat="1" applyFont="1" applyFill="1" applyBorder="1" applyAlignment="1" applyProtection="1">
      <alignment horizontal="center" vertical="center"/>
    </xf>
    <xf numFmtId="49" fontId="7" fillId="7" borderId="5" xfId="0" applyNumberFormat="1" applyFont="1" applyFill="1" applyBorder="1" applyAlignment="1" applyProtection="1">
      <alignment horizontal="center" vertical="center" wrapText="1"/>
    </xf>
    <xf numFmtId="49" fontId="7" fillId="7" borderId="6" xfId="0" applyNumberFormat="1" applyFont="1" applyFill="1" applyBorder="1" applyAlignment="1" applyProtection="1">
      <alignment horizontal="center" vertical="center" wrapText="1"/>
    </xf>
    <xf numFmtId="0" fontId="6" fillId="13" borderId="3" xfId="0" applyFont="1" applyFill="1" applyBorder="1" applyAlignment="1" applyProtection="1">
      <alignment horizontal="center" vertical="center" textRotation="90" wrapText="1"/>
      <protection locked="0"/>
    </xf>
    <xf numFmtId="0" fontId="57" fillId="7" borderId="0" xfId="0" applyFont="1" applyFill="1" applyAlignment="1" applyProtection="1">
      <alignment horizontal="center" vertical="center" wrapText="1"/>
    </xf>
    <xf numFmtId="0" fontId="56" fillId="2" borderId="0" xfId="0" applyFont="1" applyFill="1" applyAlignment="1" applyProtection="1">
      <alignment horizontal="center" vertical="center"/>
    </xf>
    <xf numFmtId="49" fontId="23" fillId="0" borderId="0" xfId="0" applyNumberFormat="1" applyFont="1" applyFill="1" applyBorder="1" applyAlignment="1" applyProtection="1">
      <alignment horizontal="left" vertical="center"/>
    </xf>
    <xf numFmtId="0" fontId="23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 applyProtection="1">
      <alignment horizontal="left"/>
    </xf>
    <xf numFmtId="0" fontId="45" fillId="0" borderId="0" xfId="0" applyNumberFormat="1" applyFont="1" applyFill="1" applyBorder="1" applyAlignment="1" applyProtection="1">
      <alignment horizontal="left"/>
    </xf>
    <xf numFmtId="0" fontId="4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/>
    </xf>
    <xf numFmtId="0" fontId="38" fillId="7" borderId="0" xfId="0" applyFont="1" applyFill="1" applyAlignment="1" applyProtection="1">
      <alignment horizontal="center" vertical="center"/>
    </xf>
  </cellXfs>
  <cellStyles count="2">
    <cellStyle name="Normal" xfId="0" builtinId="0"/>
    <cellStyle name="Normal 2" xfId="1"/>
  </cellStyles>
  <dxfs count="12"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Drop" dropStyle="combo" dx="22" fmlaLink="$C$1" fmlaRange="$C$10:$C$209" noThreeD="1" sel="49" val="46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List" dx="22" fmlaLink="CARI_IPA" fmlaRange="biodata_ipa!$D$10:$D$209" noThreeD="1" sel="7" val="0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List" dx="22" fmlaLink="CARI2_IPA" fmlaRange="biodata_ipa!$D$10:$D$209" noThreeD="1" sel="1" val="33"/>
</file>

<file path=xl/ctrlProps/ctrlProp36.xml><?xml version="1.0" encoding="utf-8"?>
<formControlPr xmlns="http://schemas.microsoft.com/office/spreadsheetml/2009/9/main" objectType="GBox" noThreeD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Drop" dropStyle="combo" dx="22" fmlaLink="$C$1" fmlaRange="$C$10:$C$209" noThreeD="1" sel="45" val="42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List" dx="22" fmlaLink="CARI_IPS" fmlaRange="biodata_ips!$D$10:$D$209" noThreeD="1" sel="4" val="0"/>
</file>

<file path=xl/ctrlProps/ctrlProp60.xml><?xml version="1.0" encoding="utf-8"?>
<formControlPr xmlns="http://schemas.microsoft.com/office/spreadsheetml/2009/9/main" objectType="GBox" noThreeD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GBox" noThreeD="1"/>
</file>

<file path=xl/ctrlProps/ctrlProp68.xml><?xml version="1.0" encoding="utf-8"?>
<formControlPr xmlns="http://schemas.microsoft.com/office/spreadsheetml/2009/9/main" objectType="GBox" noThreeD="1"/>
</file>

<file path=xl/ctrlProps/ctrlProp69.xml><?xml version="1.0" encoding="utf-8"?>
<formControlPr xmlns="http://schemas.microsoft.com/office/spreadsheetml/2009/9/main" objectType="List" dx="22" fmlaLink="CARI2_IPS" fmlaRange="biodata_ips!$D$10:$D$209" noThreeD="1" sel="1" val="0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GBox" noThreeD="1"/>
</file>

<file path=xl/ctrlProps/ctrlProp78.xml><?xml version="1.0" encoding="utf-8"?>
<formControlPr xmlns="http://schemas.microsoft.com/office/spreadsheetml/2009/9/main" objectType="GBox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7.png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9.png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0.png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1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21</xdr:row>
          <xdr:rowOff>247650</xdr:rowOff>
        </xdr:from>
        <xdr:to>
          <xdr:col>11</xdr:col>
          <xdr:colOff>9525</xdr:colOff>
          <xdr:row>23</xdr:row>
          <xdr:rowOff>266700</xdr:rowOff>
        </xdr:to>
        <xdr:sp macro="" textlink="">
          <xdr:nvSpPr>
            <xdr:cNvPr id="35841" name="Button 1" descr="Pendidikan Agama Islam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19</xdr:row>
          <xdr:rowOff>171450</xdr:rowOff>
        </xdr:from>
        <xdr:to>
          <xdr:col>11</xdr:col>
          <xdr:colOff>9525</xdr:colOff>
          <xdr:row>21</xdr:row>
          <xdr:rowOff>190500</xdr:rowOff>
        </xdr:to>
        <xdr:sp macro="" textlink="">
          <xdr:nvSpPr>
            <xdr:cNvPr id="35842" name="Button 2" descr="Pendidikan Agama Islam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17</xdr:row>
          <xdr:rowOff>95250</xdr:rowOff>
        </xdr:from>
        <xdr:to>
          <xdr:col>11</xdr:col>
          <xdr:colOff>9525</xdr:colOff>
          <xdr:row>19</xdr:row>
          <xdr:rowOff>114300</xdr:rowOff>
        </xdr:to>
        <xdr:sp macro="" textlink="">
          <xdr:nvSpPr>
            <xdr:cNvPr id="35843" name="Button 3" descr="Pendidikan Agama Islam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15</xdr:row>
          <xdr:rowOff>19050</xdr:rowOff>
        </xdr:from>
        <xdr:to>
          <xdr:col>11</xdr:col>
          <xdr:colOff>9525</xdr:colOff>
          <xdr:row>17</xdr:row>
          <xdr:rowOff>38100</xdr:rowOff>
        </xdr:to>
        <xdr:sp macro="" textlink="">
          <xdr:nvSpPr>
            <xdr:cNvPr id="35847" name="Button 7" descr="Pendidikan Agama Islam" hidden="1">
              <a:extLst>
                <a:ext uri="{63B3BB69-23CF-44E3-9099-C40C66FF867C}">
                  <a14:compatExt spid="_x0000_s35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21</xdr:row>
          <xdr:rowOff>257175</xdr:rowOff>
        </xdr:from>
        <xdr:to>
          <xdr:col>12</xdr:col>
          <xdr:colOff>2190750</xdr:colOff>
          <xdr:row>23</xdr:row>
          <xdr:rowOff>276225</xdr:rowOff>
        </xdr:to>
        <xdr:sp macro="" textlink="">
          <xdr:nvSpPr>
            <xdr:cNvPr id="35850" name="Button 10" descr="Pendidikan Agama Islam" hidden="1">
              <a:extLst>
                <a:ext uri="{63B3BB69-23CF-44E3-9099-C40C66FF867C}">
                  <a14:compatExt spid="_x0000_s35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19</xdr:row>
          <xdr:rowOff>180975</xdr:rowOff>
        </xdr:from>
        <xdr:to>
          <xdr:col>12</xdr:col>
          <xdr:colOff>2190750</xdr:colOff>
          <xdr:row>21</xdr:row>
          <xdr:rowOff>200025</xdr:rowOff>
        </xdr:to>
        <xdr:sp macro="" textlink="">
          <xdr:nvSpPr>
            <xdr:cNvPr id="35851" name="Button 11" descr="Pendidikan Agama Islam" hidden="1">
              <a:extLst>
                <a:ext uri="{63B3BB69-23CF-44E3-9099-C40C66FF867C}">
                  <a14:compatExt spid="_x0000_s35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17</xdr:row>
          <xdr:rowOff>104775</xdr:rowOff>
        </xdr:from>
        <xdr:to>
          <xdr:col>12</xdr:col>
          <xdr:colOff>2190750</xdr:colOff>
          <xdr:row>19</xdr:row>
          <xdr:rowOff>123825</xdr:rowOff>
        </xdr:to>
        <xdr:sp macro="" textlink="">
          <xdr:nvSpPr>
            <xdr:cNvPr id="35852" name="Button 12" descr="Pendidikan Agama Islam" hidden="1">
              <a:extLst>
                <a:ext uri="{63B3BB69-23CF-44E3-9099-C40C66FF867C}">
                  <a14:compatExt spid="_x0000_s35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15</xdr:row>
          <xdr:rowOff>28575</xdr:rowOff>
        </xdr:from>
        <xdr:to>
          <xdr:col>12</xdr:col>
          <xdr:colOff>2190750</xdr:colOff>
          <xdr:row>17</xdr:row>
          <xdr:rowOff>47625</xdr:rowOff>
        </xdr:to>
        <xdr:sp macro="" textlink="">
          <xdr:nvSpPr>
            <xdr:cNvPr id="35853" name="Button 13" descr="Pendidikan Agama Islam" hidden="1">
              <a:extLst>
                <a:ext uri="{63B3BB69-23CF-44E3-9099-C40C66FF867C}">
                  <a14:compatExt spid="_x0000_s35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25</xdr:row>
          <xdr:rowOff>9525</xdr:rowOff>
        </xdr:from>
        <xdr:to>
          <xdr:col>13</xdr:col>
          <xdr:colOff>9525</xdr:colOff>
          <xdr:row>25</xdr:row>
          <xdr:rowOff>285750</xdr:rowOff>
        </xdr:to>
        <xdr:sp macro="" textlink="">
          <xdr:nvSpPr>
            <xdr:cNvPr id="35855" name="Button 15" descr="Pendidikan Agama Islam" hidden="1">
              <a:extLst>
                <a:ext uri="{63B3BB69-23CF-44E3-9099-C40C66FF867C}">
                  <a14:compatExt spid="_x0000_s35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27</xdr:row>
          <xdr:rowOff>0</xdr:rowOff>
        </xdr:from>
        <xdr:to>
          <xdr:col>13</xdr:col>
          <xdr:colOff>9525</xdr:colOff>
          <xdr:row>27</xdr:row>
          <xdr:rowOff>276225</xdr:rowOff>
        </xdr:to>
        <xdr:sp macro="" textlink="">
          <xdr:nvSpPr>
            <xdr:cNvPr id="35856" name="Button 16" descr="Pendidikan Agama Islam" hidden="1">
              <a:extLst>
                <a:ext uri="{63B3BB69-23CF-44E3-9099-C40C66FF867C}">
                  <a14:compatExt spid="_x0000_s35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 DARI APLIKASI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1552575</xdr:colOff>
          <xdr:row>6</xdr:row>
          <xdr:rowOff>219075</xdr:rowOff>
        </xdr:from>
        <xdr:to>
          <xdr:col>12</xdr:col>
          <xdr:colOff>1838325</xdr:colOff>
          <xdr:row>6</xdr:row>
          <xdr:rowOff>476250</xdr:rowOff>
        </xdr:to>
        <xdr:sp macro="" textlink="">
          <xdr:nvSpPr>
            <xdr:cNvPr id="35857" name="Image1" hidden="1">
              <a:extLst>
                <a:ext uri="{63B3BB69-23CF-44E3-9099-C40C66FF867C}">
                  <a14:compatExt spid="_x0000_s35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1876425</xdr:colOff>
          <xdr:row>6</xdr:row>
          <xdr:rowOff>152400</xdr:rowOff>
        </xdr:from>
        <xdr:to>
          <xdr:col>13</xdr:col>
          <xdr:colOff>19050</xdr:colOff>
          <xdr:row>6</xdr:row>
          <xdr:rowOff>533400</xdr:rowOff>
        </xdr:to>
        <xdr:sp macro="" textlink="">
          <xdr:nvSpPr>
            <xdr:cNvPr id="35858" name="Image2" hidden="1">
              <a:extLst>
                <a:ext uri="{63B3BB69-23CF-44E3-9099-C40C66FF867C}">
                  <a14:compatExt spid="_x0000_s35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5</xdr:row>
          <xdr:rowOff>95250</xdr:rowOff>
        </xdr:from>
        <xdr:to>
          <xdr:col>0</xdr:col>
          <xdr:colOff>1571625</xdr:colOff>
          <xdr:row>6</xdr:row>
          <xdr:rowOff>695325</xdr:rowOff>
        </xdr:to>
        <xdr:sp macro="" textlink="">
          <xdr:nvSpPr>
            <xdr:cNvPr id="3083" name="Button 11" descr="Pendidikan Agama Islam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28576</xdr:colOff>
      <xdr:row>6</xdr:row>
      <xdr:rowOff>85725</xdr:rowOff>
    </xdr:from>
    <xdr:to>
      <xdr:col>3</xdr:col>
      <xdr:colOff>180975</xdr:colOff>
      <xdr:row>6</xdr:row>
      <xdr:rowOff>566972</xdr:rowOff>
    </xdr:to>
    <xdr:pic macro="[0]!minimize"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80975"/>
          <a:ext cx="495299" cy="4812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6</xdr:row>
          <xdr:rowOff>142875</xdr:rowOff>
        </xdr:from>
        <xdr:to>
          <xdr:col>3</xdr:col>
          <xdr:colOff>1990725</xdr:colOff>
          <xdr:row>6</xdr:row>
          <xdr:rowOff>600075</xdr:rowOff>
        </xdr:to>
        <xdr:sp macro="" textlink="">
          <xdr:nvSpPr>
            <xdr:cNvPr id="3087" name="Group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Pilih Jumlah Siswa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6</xdr:row>
          <xdr:rowOff>257175</xdr:rowOff>
        </xdr:from>
        <xdr:to>
          <xdr:col>3</xdr:col>
          <xdr:colOff>1933575</xdr:colOff>
          <xdr:row>6</xdr:row>
          <xdr:rowOff>523875</xdr:rowOff>
        </xdr:to>
        <xdr:sp macro="" textlink="">
          <xdr:nvSpPr>
            <xdr:cNvPr id="3089" name="Drop Down 17" descr="Pilih Jumlah siswa!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10</xdr:row>
          <xdr:rowOff>57150</xdr:rowOff>
        </xdr:from>
        <xdr:to>
          <xdr:col>0</xdr:col>
          <xdr:colOff>1552575</xdr:colOff>
          <xdr:row>11</xdr:row>
          <xdr:rowOff>123825</xdr:rowOff>
        </xdr:to>
        <xdr:sp macro="" textlink="">
          <xdr:nvSpPr>
            <xdr:cNvPr id="3099" name="Button 27" descr="Pendidikan Agama Islam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d-ID" sz="10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8</xdr:row>
          <xdr:rowOff>295275</xdr:rowOff>
        </xdr:from>
        <xdr:to>
          <xdr:col>0</xdr:col>
          <xdr:colOff>1552575</xdr:colOff>
          <xdr:row>10</xdr:row>
          <xdr:rowOff>9525</xdr:rowOff>
        </xdr:to>
        <xdr:sp macro="" textlink="">
          <xdr:nvSpPr>
            <xdr:cNvPr id="3100" name="Button 28" descr="Pendidikan Agama Islam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38100</xdr:rowOff>
        </xdr:from>
        <xdr:to>
          <xdr:col>0</xdr:col>
          <xdr:colOff>1552575</xdr:colOff>
          <xdr:row>8</xdr:row>
          <xdr:rowOff>257175</xdr:rowOff>
        </xdr:to>
        <xdr:sp macro="" textlink="">
          <xdr:nvSpPr>
            <xdr:cNvPr id="3101" name="Button 29" descr="Pendidikan Agama Islam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161925</xdr:rowOff>
        </xdr:from>
        <xdr:to>
          <xdr:col>0</xdr:col>
          <xdr:colOff>1562100</xdr:colOff>
          <xdr:row>12</xdr:row>
          <xdr:rowOff>180975</xdr:rowOff>
        </xdr:to>
        <xdr:sp macro="" textlink="">
          <xdr:nvSpPr>
            <xdr:cNvPr id="3103" name="Button 31" descr="Pendidikan Agama Islam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13</xdr:row>
          <xdr:rowOff>9525</xdr:rowOff>
        </xdr:from>
        <xdr:to>
          <xdr:col>0</xdr:col>
          <xdr:colOff>1562100</xdr:colOff>
          <xdr:row>14</xdr:row>
          <xdr:rowOff>28575</xdr:rowOff>
        </xdr:to>
        <xdr:sp macro="" textlink="">
          <xdr:nvSpPr>
            <xdr:cNvPr id="3104" name="Button 32" descr="Pendidikan Agama Islam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762000</xdr:colOff>
          <xdr:row>6</xdr:row>
          <xdr:rowOff>238125</xdr:rowOff>
        </xdr:from>
        <xdr:to>
          <xdr:col>9</xdr:col>
          <xdr:colOff>1047750</xdr:colOff>
          <xdr:row>6</xdr:row>
          <xdr:rowOff>495300</xdr:rowOff>
        </xdr:to>
        <xdr:sp macro="" textlink="">
          <xdr:nvSpPr>
            <xdr:cNvPr id="3105" name="Image1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1085850</xdr:colOff>
          <xdr:row>6</xdr:row>
          <xdr:rowOff>171450</xdr:rowOff>
        </xdr:from>
        <xdr:to>
          <xdr:col>9</xdr:col>
          <xdr:colOff>1428750</xdr:colOff>
          <xdr:row>6</xdr:row>
          <xdr:rowOff>552450</xdr:rowOff>
        </xdr:to>
        <xdr:sp macro="" textlink="">
          <xdr:nvSpPr>
            <xdr:cNvPr id="3106" name="Image2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28576</xdr:colOff>
      <xdr:row>5</xdr:row>
      <xdr:rowOff>85725</xdr:rowOff>
    </xdr:from>
    <xdr:ext cx="529368" cy="514349"/>
    <xdr:pic macro="[0]!minimize"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133475"/>
          <a:ext cx="529368" cy="51434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5</xdr:row>
          <xdr:rowOff>0</xdr:rowOff>
        </xdr:from>
        <xdr:to>
          <xdr:col>0</xdr:col>
          <xdr:colOff>1571625</xdr:colOff>
          <xdr:row>6</xdr:row>
          <xdr:rowOff>0</xdr:rowOff>
        </xdr:to>
        <xdr:sp macro="" textlink="">
          <xdr:nvSpPr>
            <xdr:cNvPr id="28679" name="Button 7" descr="Pendidikan Agama Islam" hidden="1">
              <a:extLst>
                <a:ext uri="{63B3BB69-23CF-44E3-9099-C40C66FF867C}">
                  <a14:compatExt spid="_x0000_s28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981075</xdr:rowOff>
        </xdr:from>
        <xdr:to>
          <xdr:col>0</xdr:col>
          <xdr:colOff>1571625</xdr:colOff>
          <xdr:row>7</xdr:row>
          <xdr:rowOff>1247775</xdr:rowOff>
        </xdr:to>
        <xdr:sp macro="" textlink="">
          <xdr:nvSpPr>
            <xdr:cNvPr id="28687" name="Button 15" descr="Pendidikan Agama Islam" hidden="1">
              <a:extLst>
                <a:ext uri="{63B3BB69-23CF-44E3-9099-C40C66FF867C}">
                  <a14:compatExt spid="_x0000_s286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8</xdr:row>
          <xdr:rowOff>57150</xdr:rowOff>
        </xdr:from>
        <xdr:to>
          <xdr:col>0</xdr:col>
          <xdr:colOff>1571625</xdr:colOff>
          <xdr:row>8</xdr:row>
          <xdr:rowOff>323850</xdr:rowOff>
        </xdr:to>
        <xdr:sp macro="" textlink="">
          <xdr:nvSpPr>
            <xdr:cNvPr id="28688" name="Button 16" descr="Pendidikan Agama Islam" hidden="1">
              <a:extLst>
                <a:ext uri="{63B3BB69-23CF-44E3-9099-C40C66FF867C}">
                  <a14:compatExt spid="_x0000_s28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628650</xdr:rowOff>
        </xdr:from>
        <xdr:to>
          <xdr:col>0</xdr:col>
          <xdr:colOff>1562100</xdr:colOff>
          <xdr:row>7</xdr:row>
          <xdr:rowOff>942975</xdr:rowOff>
        </xdr:to>
        <xdr:sp macro="" textlink="">
          <xdr:nvSpPr>
            <xdr:cNvPr id="28694" name="Button 22" descr="Pendidikan Agama Islam" hidden="1">
              <a:extLst>
                <a:ext uri="{63B3BB69-23CF-44E3-9099-C40C66FF867C}">
                  <a14:compatExt spid="_x0000_s286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d-ID" sz="10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276225</xdr:rowOff>
        </xdr:from>
        <xdr:to>
          <xdr:col>0</xdr:col>
          <xdr:colOff>1562100</xdr:colOff>
          <xdr:row>7</xdr:row>
          <xdr:rowOff>590550</xdr:rowOff>
        </xdr:to>
        <xdr:sp macro="" textlink="">
          <xdr:nvSpPr>
            <xdr:cNvPr id="28695" name="Button 23" descr="Pendidikan Agama Islam" hidden="1">
              <a:extLst>
                <a:ext uri="{63B3BB69-23CF-44E3-9099-C40C66FF867C}">
                  <a14:compatExt spid="_x0000_s286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</xdr:row>
          <xdr:rowOff>28575</xdr:rowOff>
        </xdr:from>
        <xdr:to>
          <xdr:col>0</xdr:col>
          <xdr:colOff>1552575</xdr:colOff>
          <xdr:row>7</xdr:row>
          <xdr:rowOff>247650</xdr:rowOff>
        </xdr:to>
        <xdr:sp macro="" textlink="">
          <xdr:nvSpPr>
            <xdr:cNvPr id="28697" name="Button 25" descr="Pendidikan Agama Islam" hidden="1">
              <a:extLst>
                <a:ext uri="{63B3BB69-23CF-44E3-9099-C40C66FF867C}">
                  <a14:compatExt spid="_x0000_s28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5</xdr:row>
          <xdr:rowOff>228600</xdr:rowOff>
        </xdr:from>
        <xdr:to>
          <xdr:col>3</xdr:col>
          <xdr:colOff>628650</xdr:colOff>
          <xdr:row>5</xdr:row>
          <xdr:rowOff>485775</xdr:rowOff>
        </xdr:to>
        <xdr:sp macro="" textlink="">
          <xdr:nvSpPr>
            <xdr:cNvPr id="28700" name="Image1" hidden="1">
              <a:extLst>
                <a:ext uri="{63B3BB69-23CF-44E3-9099-C40C66FF867C}">
                  <a14:compatExt spid="_x0000_s28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5</xdr:row>
          <xdr:rowOff>161925</xdr:rowOff>
        </xdr:from>
        <xdr:to>
          <xdr:col>3</xdr:col>
          <xdr:colOff>1009650</xdr:colOff>
          <xdr:row>5</xdr:row>
          <xdr:rowOff>542925</xdr:rowOff>
        </xdr:to>
        <xdr:sp macro="" textlink="">
          <xdr:nvSpPr>
            <xdr:cNvPr id="28701" name="Image2" hidden="1">
              <a:extLst>
                <a:ext uri="{63B3BB69-23CF-44E3-9099-C40C66FF867C}">
                  <a14:compatExt spid="_x0000_s28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28576</xdr:colOff>
      <xdr:row>6</xdr:row>
      <xdr:rowOff>85725</xdr:rowOff>
    </xdr:from>
    <xdr:to>
      <xdr:col>3</xdr:col>
      <xdr:colOff>215044</xdr:colOff>
      <xdr:row>6</xdr:row>
      <xdr:rowOff>600074</xdr:rowOff>
    </xdr:to>
    <xdr:pic macro="[0]!minimize"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133475"/>
          <a:ext cx="529368" cy="5143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12</xdr:row>
          <xdr:rowOff>209550</xdr:rowOff>
        </xdr:from>
        <xdr:to>
          <xdr:col>13</xdr:col>
          <xdr:colOff>952500</xdr:colOff>
          <xdr:row>17</xdr:row>
          <xdr:rowOff>9525</xdr:rowOff>
        </xdr:to>
        <xdr:sp macro="" textlink="">
          <xdr:nvSpPr>
            <xdr:cNvPr id="29701" name="List Box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</xdr:row>
          <xdr:rowOff>76200</xdr:rowOff>
        </xdr:from>
        <xdr:to>
          <xdr:col>15</xdr:col>
          <xdr:colOff>76200</xdr:colOff>
          <xdr:row>17</xdr:row>
          <xdr:rowOff>104775</xdr:rowOff>
        </xdr:to>
        <xdr:sp macro="" textlink="">
          <xdr:nvSpPr>
            <xdr:cNvPr id="29702" name="Group Box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Tombol Pencarian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6</xdr:row>
          <xdr:rowOff>0</xdr:rowOff>
        </xdr:from>
        <xdr:to>
          <xdr:col>0</xdr:col>
          <xdr:colOff>1571625</xdr:colOff>
          <xdr:row>7</xdr:row>
          <xdr:rowOff>0</xdr:rowOff>
        </xdr:to>
        <xdr:sp macro="" textlink="">
          <xdr:nvSpPr>
            <xdr:cNvPr id="29703" name="Button 7" descr="Pendidikan Agama Islam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xdr:oneCellAnchor>
    <xdr:from>
      <xdr:col>15</xdr:col>
      <xdr:colOff>247650</xdr:colOff>
      <xdr:row>19</xdr:row>
      <xdr:rowOff>254349</xdr:rowOff>
    </xdr:from>
    <xdr:ext cx="638174" cy="745994"/>
    <xdr:pic macro="[0]!PREVIEW_IPA_DEPAN"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5325" y="4331049"/>
          <a:ext cx="638174" cy="745994"/>
        </a:xfrm>
        <a:prstGeom prst="rect">
          <a:avLst/>
        </a:prstGeom>
      </xdr:spPr>
    </xdr:pic>
    <xdr:clientData/>
  </xdr:oneCellAnchor>
  <xdr:oneCellAnchor>
    <xdr:from>
      <xdr:col>14</xdr:col>
      <xdr:colOff>171450</xdr:colOff>
      <xdr:row>19</xdr:row>
      <xdr:rowOff>234080</xdr:rowOff>
    </xdr:from>
    <xdr:ext cx="775569" cy="775569"/>
    <xdr:pic macro="[0]!PRIENT_IPA_DEPAN"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2325" y="4310780"/>
          <a:ext cx="775569" cy="77556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19</xdr:row>
          <xdr:rowOff>76200</xdr:rowOff>
        </xdr:from>
        <xdr:to>
          <xdr:col>15</xdr:col>
          <xdr:colOff>28575</xdr:colOff>
          <xdr:row>22</xdr:row>
          <xdr:rowOff>276225</xdr:rowOff>
        </xdr:to>
        <xdr:sp macro="" textlink="">
          <xdr:nvSpPr>
            <xdr:cNvPr id="29711" name="Group Box 15" hidden="1">
              <a:extLst>
                <a:ext uri="{63B3BB69-23CF-44E3-9099-C40C66FF867C}">
                  <a14:compatExt spid="_x0000_s297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CETAK IJAZAH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19</xdr:row>
          <xdr:rowOff>66675</xdr:rowOff>
        </xdr:from>
        <xdr:to>
          <xdr:col>15</xdr:col>
          <xdr:colOff>1019175</xdr:colOff>
          <xdr:row>22</xdr:row>
          <xdr:rowOff>285750</xdr:rowOff>
        </xdr:to>
        <xdr:sp macro="" textlink="">
          <xdr:nvSpPr>
            <xdr:cNvPr id="29712" name="Group Box 16" hidden="1">
              <a:extLst>
                <a:ext uri="{63B3BB69-23CF-44E3-9099-C40C66FF867C}">
                  <a14:compatExt spid="_x0000_s297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PRIENT PREVIEW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0</xdr:colOff>
      <xdr:row>8</xdr:row>
      <xdr:rowOff>19050</xdr:rowOff>
    </xdr:from>
    <xdr:to>
      <xdr:col>11</xdr:col>
      <xdr:colOff>28574</xdr:colOff>
      <xdr:row>44</xdr:row>
      <xdr:rowOff>209550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904875"/>
          <a:ext cx="6610349" cy="10420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11</xdr:row>
          <xdr:rowOff>114300</xdr:rowOff>
        </xdr:from>
        <xdr:to>
          <xdr:col>0</xdr:col>
          <xdr:colOff>1571625</xdr:colOff>
          <xdr:row>12</xdr:row>
          <xdr:rowOff>171450</xdr:rowOff>
        </xdr:to>
        <xdr:sp macro="" textlink="">
          <xdr:nvSpPr>
            <xdr:cNvPr id="29724" name="Button 28" descr="Pendidikan Agama Islam" hidden="1">
              <a:extLst>
                <a:ext uri="{63B3BB69-23CF-44E3-9099-C40C66FF867C}">
                  <a14:compatExt spid="_x0000_s29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13</xdr:row>
          <xdr:rowOff>28575</xdr:rowOff>
        </xdr:from>
        <xdr:to>
          <xdr:col>0</xdr:col>
          <xdr:colOff>1571625</xdr:colOff>
          <xdr:row>14</xdr:row>
          <xdr:rowOff>57150</xdr:rowOff>
        </xdr:to>
        <xdr:sp macro="" textlink="">
          <xdr:nvSpPr>
            <xdr:cNvPr id="29725" name="Button 29" descr="Pendidikan Agama Islam" hidden="1">
              <a:extLst>
                <a:ext uri="{63B3BB69-23CF-44E3-9099-C40C66FF867C}">
                  <a14:compatExt spid="_x0000_s29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10</xdr:row>
          <xdr:rowOff>9525</xdr:rowOff>
        </xdr:from>
        <xdr:to>
          <xdr:col>0</xdr:col>
          <xdr:colOff>1562100</xdr:colOff>
          <xdr:row>11</xdr:row>
          <xdr:rowOff>76200</xdr:rowOff>
        </xdr:to>
        <xdr:sp macro="" textlink="">
          <xdr:nvSpPr>
            <xdr:cNvPr id="29726" name="Button 30" descr="Pendidikan Agama Islam" hidden="1">
              <a:extLst>
                <a:ext uri="{63B3BB69-23CF-44E3-9099-C40C66FF867C}">
                  <a14:compatExt spid="_x0000_s29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d-ID" sz="10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28575</xdr:rowOff>
        </xdr:from>
        <xdr:to>
          <xdr:col>0</xdr:col>
          <xdr:colOff>1562100</xdr:colOff>
          <xdr:row>8</xdr:row>
          <xdr:rowOff>247650</xdr:rowOff>
        </xdr:to>
        <xdr:sp macro="" textlink="">
          <xdr:nvSpPr>
            <xdr:cNvPr id="29728" name="Button 32" descr="Pendidikan Agama Islam" hidden="1">
              <a:extLst>
                <a:ext uri="{63B3BB69-23CF-44E3-9099-C40C66FF867C}">
                  <a14:compatExt spid="_x0000_s29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8</xdr:row>
          <xdr:rowOff>266700</xdr:rowOff>
        </xdr:from>
        <xdr:to>
          <xdr:col>0</xdr:col>
          <xdr:colOff>1562100</xdr:colOff>
          <xdr:row>9</xdr:row>
          <xdr:rowOff>228600</xdr:rowOff>
        </xdr:to>
        <xdr:sp macro="" textlink="">
          <xdr:nvSpPr>
            <xdr:cNvPr id="29729" name="Button 33" descr="Pendidikan Agama Islam" hidden="1">
              <a:extLst>
                <a:ext uri="{63B3BB69-23CF-44E3-9099-C40C66FF867C}">
                  <a14:compatExt spid="_x0000_s29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6</xdr:row>
          <xdr:rowOff>238125</xdr:rowOff>
        </xdr:from>
        <xdr:to>
          <xdr:col>4</xdr:col>
          <xdr:colOff>104775</xdr:colOff>
          <xdr:row>6</xdr:row>
          <xdr:rowOff>495300</xdr:rowOff>
        </xdr:to>
        <xdr:sp macro="" textlink="">
          <xdr:nvSpPr>
            <xdr:cNvPr id="29730" name="Image1" hidden="1">
              <a:extLst>
                <a:ext uri="{63B3BB69-23CF-44E3-9099-C40C66FF867C}">
                  <a14:compatExt spid="_x0000_s29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6</xdr:row>
          <xdr:rowOff>171450</xdr:rowOff>
        </xdr:from>
        <xdr:to>
          <xdr:col>5</xdr:col>
          <xdr:colOff>9525</xdr:colOff>
          <xdr:row>6</xdr:row>
          <xdr:rowOff>552450</xdr:rowOff>
        </xdr:to>
        <xdr:sp macro="" textlink="">
          <xdr:nvSpPr>
            <xdr:cNvPr id="29736" name="Image2" hidden="1">
              <a:extLst>
                <a:ext uri="{63B3BB69-23CF-44E3-9099-C40C66FF867C}">
                  <a14:compatExt spid="_x0000_s29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28576</xdr:colOff>
      <xdr:row>6</xdr:row>
      <xdr:rowOff>85725</xdr:rowOff>
    </xdr:from>
    <xdr:to>
      <xdr:col>3</xdr:col>
      <xdr:colOff>215044</xdr:colOff>
      <xdr:row>6</xdr:row>
      <xdr:rowOff>600074</xdr:rowOff>
    </xdr:to>
    <xdr:pic macro="[0]!minimize"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80975"/>
          <a:ext cx="529368" cy="5143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12</xdr:row>
          <xdr:rowOff>438150</xdr:rowOff>
        </xdr:from>
        <xdr:to>
          <xdr:col>17</xdr:col>
          <xdr:colOff>942975</xdr:colOff>
          <xdr:row>17</xdr:row>
          <xdr:rowOff>9525</xdr:rowOff>
        </xdr:to>
        <xdr:sp macro="" textlink="">
          <xdr:nvSpPr>
            <xdr:cNvPr id="32773" name="List Box 5" hidden="1">
              <a:extLst>
                <a:ext uri="{63B3BB69-23CF-44E3-9099-C40C66FF867C}">
                  <a14:compatExt spid="_x0000_s32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12</xdr:row>
          <xdr:rowOff>276225</xdr:rowOff>
        </xdr:from>
        <xdr:to>
          <xdr:col>20</xdr:col>
          <xdr:colOff>104775</xdr:colOff>
          <xdr:row>17</xdr:row>
          <xdr:rowOff>123825</xdr:rowOff>
        </xdr:to>
        <xdr:sp macro="" textlink="">
          <xdr:nvSpPr>
            <xdr:cNvPr id="32774" name="Group Box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Tombol Pencarian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6</xdr:row>
          <xdr:rowOff>0</xdr:rowOff>
        </xdr:from>
        <xdr:to>
          <xdr:col>0</xdr:col>
          <xdr:colOff>1571625</xdr:colOff>
          <xdr:row>7</xdr:row>
          <xdr:rowOff>0</xdr:rowOff>
        </xdr:to>
        <xdr:sp macro="" textlink="">
          <xdr:nvSpPr>
            <xdr:cNvPr id="32776" name="Button 8" descr="Pendidikan Agama Islam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8</xdr:row>
      <xdr:rowOff>95250</xdr:rowOff>
    </xdr:from>
    <xdr:to>
      <xdr:col>13</xdr:col>
      <xdr:colOff>457201</xdr:colOff>
      <xdr:row>45</xdr:row>
      <xdr:rowOff>372408</xdr:rowOff>
    </xdr:to>
    <xdr:pic>
      <xdr:nvPicPr>
        <xdr:cNvPr id="14" name="Picture 1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46" t="5002" r="8157" b="10243"/>
        <a:stretch/>
      </xdr:blipFill>
      <xdr:spPr>
        <a:xfrm>
          <a:off x="1590675" y="981075"/>
          <a:ext cx="6629401" cy="95640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11</xdr:row>
          <xdr:rowOff>209550</xdr:rowOff>
        </xdr:from>
        <xdr:to>
          <xdr:col>0</xdr:col>
          <xdr:colOff>1571625</xdr:colOff>
          <xdr:row>12</xdr:row>
          <xdr:rowOff>161925</xdr:rowOff>
        </xdr:to>
        <xdr:sp macro="" textlink="">
          <xdr:nvSpPr>
            <xdr:cNvPr id="32788" name="Button 20" descr="Pendidikan Agama Islam" hidden="1">
              <a:extLst>
                <a:ext uri="{63B3BB69-23CF-44E3-9099-C40C66FF867C}">
                  <a14:compatExt spid="_x0000_s32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12</xdr:row>
          <xdr:rowOff>238125</xdr:rowOff>
        </xdr:from>
        <xdr:to>
          <xdr:col>0</xdr:col>
          <xdr:colOff>1571625</xdr:colOff>
          <xdr:row>13</xdr:row>
          <xdr:rowOff>57150</xdr:rowOff>
        </xdr:to>
        <xdr:sp macro="" textlink="">
          <xdr:nvSpPr>
            <xdr:cNvPr id="32789" name="Button 21" descr="Pendidikan Agama Islam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28575</xdr:rowOff>
        </xdr:from>
        <xdr:to>
          <xdr:col>0</xdr:col>
          <xdr:colOff>1562100</xdr:colOff>
          <xdr:row>8</xdr:row>
          <xdr:rowOff>247650</xdr:rowOff>
        </xdr:to>
        <xdr:sp macro="" textlink="">
          <xdr:nvSpPr>
            <xdr:cNvPr id="32791" name="Button 23" descr="Pendidikan Agama Islam" hidden="1">
              <a:extLst>
                <a:ext uri="{63B3BB69-23CF-44E3-9099-C40C66FF867C}">
                  <a14:compatExt spid="_x0000_s32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9</xdr:row>
          <xdr:rowOff>9525</xdr:rowOff>
        </xdr:from>
        <xdr:to>
          <xdr:col>0</xdr:col>
          <xdr:colOff>1562100</xdr:colOff>
          <xdr:row>10</xdr:row>
          <xdr:rowOff>76200</xdr:rowOff>
        </xdr:to>
        <xdr:sp macro="" textlink="">
          <xdr:nvSpPr>
            <xdr:cNvPr id="32792" name="Button 24" descr="Pendidikan Agama Islam" hidden="1">
              <a:extLst>
                <a:ext uri="{63B3BB69-23CF-44E3-9099-C40C66FF867C}">
                  <a14:compatExt spid="_x0000_s32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10</xdr:row>
          <xdr:rowOff>104775</xdr:rowOff>
        </xdr:from>
        <xdr:to>
          <xdr:col>0</xdr:col>
          <xdr:colOff>1562100</xdr:colOff>
          <xdr:row>11</xdr:row>
          <xdr:rowOff>171450</xdr:rowOff>
        </xdr:to>
        <xdr:sp macro="" textlink="">
          <xdr:nvSpPr>
            <xdr:cNvPr id="32793" name="Button 25" descr="Pendidikan Agama Islam" hidden="1">
              <a:extLst>
                <a:ext uri="{63B3BB69-23CF-44E3-9099-C40C66FF867C}">
                  <a14:compatExt spid="_x0000_s32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xdr:oneCellAnchor>
    <xdr:from>
      <xdr:col>20</xdr:col>
      <xdr:colOff>247650</xdr:colOff>
      <xdr:row>20</xdr:row>
      <xdr:rowOff>54324</xdr:rowOff>
    </xdr:from>
    <xdr:ext cx="638174" cy="745994"/>
    <xdr:pic macro="[0]!PREVIEW_IPA_BELAKANG"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3450" y="4559649"/>
          <a:ext cx="638174" cy="745994"/>
        </a:xfrm>
        <a:prstGeom prst="rect">
          <a:avLst/>
        </a:prstGeom>
      </xdr:spPr>
    </xdr:pic>
    <xdr:clientData/>
  </xdr:oneCellAnchor>
  <xdr:oneCellAnchor>
    <xdr:from>
      <xdr:col>18</xdr:col>
      <xdr:colOff>228600</xdr:colOff>
      <xdr:row>20</xdr:row>
      <xdr:rowOff>43580</xdr:rowOff>
    </xdr:from>
    <xdr:ext cx="775569" cy="775569"/>
    <xdr:pic macro="[0]!PRIENT_IPA_BELAKANG"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0" y="4548905"/>
          <a:ext cx="775569" cy="77556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19</xdr:row>
          <xdr:rowOff>76200</xdr:rowOff>
        </xdr:from>
        <xdr:to>
          <xdr:col>19</xdr:col>
          <xdr:colOff>114300</xdr:colOff>
          <xdr:row>24</xdr:row>
          <xdr:rowOff>133350</xdr:rowOff>
        </xdr:to>
        <xdr:sp macro="" textlink="">
          <xdr:nvSpPr>
            <xdr:cNvPr id="32796" name="Group Box 28" hidden="1">
              <a:extLst>
                <a:ext uri="{63B3BB69-23CF-44E3-9099-C40C66FF867C}">
                  <a14:compatExt spid="_x0000_s32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CETAK IJAZAH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19</xdr:row>
          <xdr:rowOff>66675</xdr:rowOff>
        </xdr:from>
        <xdr:to>
          <xdr:col>21</xdr:col>
          <xdr:colOff>400050</xdr:colOff>
          <xdr:row>24</xdr:row>
          <xdr:rowOff>142875</xdr:rowOff>
        </xdr:to>
        <xdr:sp macro="" textlink="">
          <xdr:nvSpPr>
            <xdr:cNvPr id="32797" name="Group Box 29" hidden="1">
              <a:extLst>
                <a:ext uri="{63B3BB69-23CF-44E3-9099-C40C66FF867C}">
                  <a14:compatExt spid="_x0000_s32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PRIENT PREVIEW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</xdr:row>
          <xdr:rowOff>228600</xdr:rowOff>
        </xdr:from>
        <xdr:to>
          <xdr:col>4</xdr:col>
          <xdr:colOff>76200</xdr:colOff>
          <xdr:row>6</xdr:row>
          <xdr:rowOff>485775</xdr:rowOff>
        </xdr:to>
        <xdr:sp macro="" textlink="">
          <xdr:nvSpPr>
            <xdr:cNvPr id="32798" name="Image1" hidden="1">
              <a:extLst>
                <a:ext uri="{63B3BB69-23CF-44E3-9099-C40C66FF867C}">
                  <a14:compatExt spid="_x0000_s32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6</xdr:row>
          <xdr:rowOff>161925</xdr:rowOff>
        </xdr:from>
        <xdr:to>
          <xdr:col>6</xdr:col>
          <xdr:colOff>85725</xdr:colOff>
          <xdr:row>6</xdr:row>
          <xdr:rowOff>542925</xdr:rowOff>
        </xdr:to>
        <xdr:sp macro="" textlink="">
          <xdr:nvSpPr>
            <xdr:cNvPr id="32799" name="Image2" hidden="1">
              <a:extLst>
                <a:ext uri="{63B3BB69-23CF-44E3-9099-C40C66FF867C}">
                  <a14:compatExt spid="_x0000_s32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5</xdr:row>
          <xdr:rowOff>95250</xdr:rowOff>
        </xdr:from>
        <xdr:to>
          <xdr:col>0</xdr:col>
          <xdr:colOff>1571625</xdr:colOff>
          <xdr:row>6</xdr:row>
          <xdr:rowOff>695325</xdr:rowOff>
        </xdr:to>
        <xdr:sp macro="" textlink="">
          <xdr:nvSpPr>
            <xdr:cNvPr id="43009" name="Button 1" descr="Pendidikan Agama Islam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28576</xdr:colOff>
      <xdr:row>6</xdr:row>
      <xdr:rowOff>85725</xdr:rowOff>
    </xdr:from>
    <xdr:to>
      <xdr:col>3</xdr:col>
      <xdr:colOff>215044</xdr:colOff>
      <xdr:row>6</xdr:row>
      <xdr:rowOff>600074</xdr:rowOff>
    </xdr:to>
    <xdr:pic macro="[0]!minimize"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80975"/>
          <a:ext cx="529368" cy="5143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6</xdr:row>
          <xdr:rowOff>142875</xdr:rowOff>
        </xdr:from>
        <xdr:to>
          <xdr:col>3</xdr:col>
          <xdr:colOff>1990725</xdr:colOff>
          <xdr:row>6</xdr:row>
          <xdr:rowOff>600075</xdr:rowOff>
        </xdr:to>
        <xdr:sp macro="" textlink="">
          <xdr:nvSpPr>
            <xdr:cNvPr id="43010" name="Group Box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Pilih Jumlah Siswa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6</xdr:row>
          <xdr:rowOff>257175</xdr:rowOff>
        </xdr:from>
        <xdr:to>
          <xdr:col>3</xdr:col>
          <xdr:colOff>1933575</xdr:colOff>
          <xdr:row>6</xdr:row>
          <xdr:rowOff>523875</xdr:rowOff>
        </xdr:to>
        <xdr:sp macro="" textlink="">
          <xdr:nvSpPr>
            <xdr:cNvPr id="43011" name="Drop Down 3" descr="Pilih Jumlah siswa!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9</xdr:row>
          <xdr:rowOff>190500</xdr:rowOff>
        </xdr:from>
        <xdr:to>
          <xdr:col>0</xdr:col>
          <xdr:colOff>1571625</xdr:colOff>
          <xdr:row>10</xdr:row>
          <xdr:rowOff>219075</xdr:rowOff>
        </xdr:to>
        <xdr:sp macro="" textlink="">
          <xdr:nvSpPr>
            <xdr:cNvPr id="43015" name="Button 7" descr="Pendidikan Agama Islam" hidden="1">
              <a:extLst>
                <a:ext uri="{63B3BB69-23CF-44E3-9099-C40C66FF867C}">
                  <a14:compatExt spid="_x0000_s430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d-ID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8</xdr:row>
          <xdr:rowOff>238125</xdr:rowOff>
        </xdr:from>
        <xdr:to>
          <xdr:col>0</xdr:col>
          <xdr:colOff>1571625</xdr:colOff>
          <xdr:row>9</xdr:row>
          <xdr:rowOff>161925</xdr:rowOff>
        </xdr:to>
        <xdr:sp macro="" textlink="">
          <xdr:nvSpPr>
            <xdr:cNvPr id="43016" name="Button 8" descr="Pendidikan Agama Islam" hidden="1">
              <a:extLst>
                <a:ext uri="{63B3BB69-23CF-44E3-9099-C40C66FF867C}">
                  <a14:compatExt spid="_x0000_s430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28575</xdr:rowOff>
        </xdr:from>
        <xdr:to>
          <xdr:col>0</xdr:col>
          <xdr:colOff>1571625</xdr:colOff>
          <xdr:row>8</xdr:row>
          <xdr:rowOff>209550</xdr:rowOff>
        </xdr:to>
        <xdr:sp macro="" textlink="">
          <xdr:nvSpPr>
            <xdr:cNvPr id="43017" name="Button 9" descr="Pendidikan Agama Islam" hidden="1">
              <a:extLst>
                <a:ext uri="{63B3BB69-23CF-44E3-9099-C40C66FF867C}">
                  <a14:compatExt spid="_x0000_s430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11</xdr:row>
          <xdr:rowOff>0</xdr:rowOff>
        </xdr:from>
        <xdr:to>
          <xdr:col>0</xdr:col>
          <xdr:colOff>1571625</xdr:colOff>
          <xdr:row>12</xdr:row>
          <xdr:rowOff>19050</xdr:rowOff>
        </xdr:to>
        <xdr:sp macro="" textlink="">
          <xdr:nvSpPr>
            <xdr:cNvPr id="43019" name="Button 11" descr="Pendidikan Agama Islam" hidden="1">
              <a:extLst>
                <a:ext uri="{63B3BB69-23CF-44E3-9099-C40C66FF867C}">
                  <a14:compatExt spid="_x0000_s430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12</xdr:row>
          <xdr:rowOff>95250</xdr:rowOff>
        </xdr:from>
        <xdr:to>
          <xdr:col>0</xdr:col>
          <xdr:colOff>1571625</xdr:colOff>
          <xdr:row>13</xdr:row>
          <xdr:rowOff>114300</xdr:rowOff>
        </xdr:to>
        <xdr:sp macro="" textlink="">
          <xdr:nvSpPr>
            <xdr:cNvPr id="43020" name="Button 12" descr="Pendidikan Agama Islam" hidden="1">
              <a:extLst>
                <a:ext uri="{63B3BB69-23CF-44E3-9099-C40C66FF867C}">
                  <a14:compatExt spid="_x0000_s430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800100</xdr:colOff>
          <xdr:row>6</xdr:row>
          <xdr:rowOff>238125</xdr:rowOff>
        </xdr:from>
        <xdr:to>
          <xdr:col>9</xdr:col>
          <xdr:colOff>1085850</xdr:colOff>
          <xdr:row>6</xdr:row>
          <xdr:rowOff>495300</xdr:rowOff>
        </xdr:to>
        <xdr:sp macro="" textlink="">
          <xdr:nvSpPr>
            <xdr:cNvPr id="43021" name="Image1" hidden="1">
              <a:extLst>
                <a:ext uri="{63B3BB69-23CF-44E3-9099-C40C66FF867C}">
                  <a14:compatExt spid="_x0000_s430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1123950</xdr:colOff>
          <xdr:row>6</xdr:row>
          <xdr:rowOff>171450</xdr:rowOff>
        </xdr:from>
        <xdr:to>
          <xdr:col>9</xdr:col>
          <xdr:colOff>1466850</xdr:colOff>
          <xdr:row>6</xdr:row>
          <xdr:rowOff>552450</xdr:rowOff>
        </xdr:to>
        <xdr:sp macro="" textlink="">
          <xdr:nvSpPr>
            <xdr:cNvPr id="43022" name="Image2" hidden="1">
              <a:extLst>
                <a:ext uri="{63B3BB69-23CF-44E3-9099-C40C66FF867C}">
                  <a14:compatExt spid="_x0000_s430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28576</xdr:colOff>
      <xdr:row>5</xdr:row>
      <xdr:rowOff>85725</xdr:rowOff>
    </xdr:from>
    <xdr:ext cx="529368" cy="514349"/>
    <xdr:pic macro="[0]!minimize"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80975"/>
          <a:ext cx="529368" cy="51434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5</xdr:row>
          <xdr:rowOff>0</xdr:rowOff>
        </xdr:from>
        <xdr:to>
          <xdr:col>0</xdr:col>
          <xdr:colOff>1571625</xdr:colOff>
          <xdr:row>6</xdr:row>
          <xdr:rowOff>0</xdr:rowOff>
        </xdr:to>
        <xdr:sp macro="" textlink="">
          <xdr:nvSpPr>
            <xdr:cNvPr id="44033" name="Button 1" descr="Pendidikan Agama Islam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542925</xdr:rowOff>
        </xdr:from>
        <xdr:to>
          <xdr:col>0</xdr:col>
          <xdr:colOff>1571625</xdr:colOff>
          <xdr:row>7</xdr:row>
          <xdr:rowOff>819150</xdr:rowOff>
        </xdr:to>
        <xdr:sp macro="" textlink="">
          <xdr:nvSpPr>
            <xdr:cNvPr id="44037" name="Button 5" descr="Pendidikan Agama Islam" hidden="1">
              <a:extLst>
                <a:ext uri="{63B3BB69-23CF-44E3-9099-C40C66FF867C}">
                  <a14:compatExt spid="_x0000_s44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d-ID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238125</xdr:rowOff>
        </xdr:from>
        <xdr:to>
          <xdr:col>0</xdr:col>
          <xdr:colOff>1571625</xdr:colOff>
          <xdr:row>7</xdr:row>
          <xdr:rowOff>514350</xdr:rowOff>
        </xdr:to>
        <xdr:sp macro="" textlink="">
          <xdr:nvSpPr>
            <xdr:cNvPr id="44038" name="Button 6" descr="Pendidikan Agama Islam" hidden="1">
              <a:extLst>
                <a:ext uri="{63B3BB69-23CF-44E3-9099-C40C66FF867C}">
                  <a14:compatExt spid="_x0000_s44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6</xdr:row>
          <xdr:rowOff>28575</xdr:rowOff>
        </xdr:from>
        <xdr:to>
          <xdr:col>0</xdr:col>
          <xdr:colOff>1571625</xdr:colOff>
          <xdr:row>7</xdr:row>
          <xdr:rowOff>209550</xdr:rowOff>
        </xdr:to>
        <xdr:sp macro="" textlink="">
          <xdr:nvSpPr>
            <xdr:cNvPr id="44040" name="Button 8" descr="Pendidikan Agama Islam" hidden="1">
              <a:extLst>
                <a:ext uri="{63B3BB69-23CF-44E3-9099-C40C66FF867C}">
                  <a14:compatExt spid="_x0000_s44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847725</xdr:rowOff>
        </xdr:from>
        <xdr:to>
          <xdr:col>0</xdr:col>
          <xdr:colOff>1571625</xdr:colOff>
          <xdr:row>7</xdr:row>
          <xdr:rowOff>1114425</xdr:rowOff>
        </xdr:to>
        <xdr:sp macro="" textlink="">
          <xdr:nvSpPr>
            <xdr:cNvPr id="44041" name="Button 9" descr="Pendidikan Agama Islam" hidden="1">
              <a:extLst>
                <a:ext uri="{63B3BB69-23CF-44E3-9099-C40C66FF867C}">
                  <a14:compatExt spid="_x0000_s44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1190625</xdr:rowOff>
        </xdr:from>
        <xdr:to>
          <xdr:col>0</xdr:col>
          <xdr:colOff>1571625</xdr:colOff>
          <xdr:row>8</xdr:row>
          <xdr:rowOff>190500</xdr:rowOff>
        </xdr:to>
        <xdr:sp macro="" textlink="">
          <xdr:nvSpPr>
            <xdr:cNvPr id="44042" name="Button 10" descr="Pendidikan Agama Islam" hidden="1">
              <a:extLst>
                <a:ext uri="{63B3BB69-23CF-44E3-9099-C40C66FF867C}">
                  <a14:compatExt spid="_x0000_s44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5</xdr:row>
          <xdr:rowOff>238125</xdr:rowOff>
        </xdr:from>
        <xdr:to>
          <xdr:col>3</xdr:col>
          <xdr:colOff>638175</xdr:colOff>
          <xdr:row>5</xdr:row>
          <xdr:rowOff>495300</xdr:rowOff>
        </xdr:to>
        <xdr:sp macro="" textlink="">
          <xdr:nvSpPr>
            <xdr:cNvPr id="44043" name="Image1" hidden="1">
              <a:extLst>
                <a:ext uri="{63B3BB69-23CF-44E3-9099-C40C66FF867C}">
                  <a14:compatExt spid="_x0000_s44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5</xdr:row>
          <xdr:rowOff>171450</xdr:rowOff>
        </xdr:from>
        <xdr:to>
          <xdr:col>3</xdr:col>
          <xdr:colOff>1019175</xdr:colOff>
          <xdr:row>5</xdr:row>
          <xdr:rowOff>552450</xdr:rowOff>
        </xdr:to>
        <xdr:sp macro="" textlink="">
          <xdr:nvSpPr>
            <xdr:cNvPr id="44044" name="Image2" hidden="1">
              <a:extLst>
                <a:ext uri="{63B3BB69-23CF-44E3-9099-C40C66FF867C}">
                  <a14:compatExt spid="_x0000_s44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28576</xdr:colOff>
      <xdr:row>6</xdr:row>
      <xdr:rowOff>85725</xdr:rowOff>
    </xdr:from>
    <xdr:to>
      <xdr:col>3</xdr:col>
      <xdr:colOff>215044</xdr:colOff>
      <xdr:row>6</xdr:row>
      <xdr:rowOff>600074</xdr:rowOff>
    </xdr:to>
    <xdr:pic macro="[0]!minimize"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80975"/>
          <a:ext cx="529368" cy="5143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12</xdr:row>
          <xdr:rowOff>209550</xdr:rowOff>
        </xdr:from>
        <xdr:to>
          <xdr:col>13</xdr:col>
          <xdr:colOff>942975</xdr:colOff>
          <xdr:row>17</xdr:row>
          <xdr:rowOff>28575</xdr:rowOff>
        </xdr:to>
        <xdr:sp macro="" textlink="">
          <xdr:nvSpPr>
            <xdr:cNvPr id="45057" name="List Box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12</xdr:row>
          <xdr:rowOff>66675</xdr:rowOff>
        </xdr:from>
        <xdr:to>
          <xdr:col>15</xdr:col>
          <xdr:colOff>104775</xdr:colOff>
          <xdr:row>17</xdr:row>
          <xdr:rowOff>142875</xdr:rowOff>
        </xdr:to>
        <xdr:sp macro="" textlink="">
          <xdr:nvSpPr>
            <xdr:cNvPr id="45058" name="Group Box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Tombol Pencarian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6</xdr:row>
          <xdr:rowOff>0</xdr:rowOff>
        </xdr:from>
        <xdr:to>
          <xdr:col>0</xdr:col>
          <xdr:colOff>1571625</xdr:colOff>
          <xdr:row>7</xdr:row>
          <xdr:rowOff>0</xdr:rowOff>
        </xdr:to>
        <xdr:sp macro="" textlink="">
          <xdr:nvSpPr>
            <xdr:cNvPr id="45059" name="Button 3" descr="Pendidikan Agama Islam" hidden="1">
              <a:extLst>
                <a:ext uri="{63B3BB69-23CF-44E3-9099-C40C66FF867C}">
                  <a14:compatExt spid="_x0000_s45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1571625</xdr:colOff>
      <xdr:row>7</xdr:row>
      <xdr:rowOff>85725</xdr:rowOff>
    </xdr:from>
    <xdr:to>
      <xdr:col>11</xdr:col>
      <xdr:colOff>38101</xdr:colOff>
      <xdr:row>44</xdr:row>
      <xdr:rowOff>66675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876300"/>
          <a:ext cx="6791326" cy="103917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9</xdr:row>
          <xdr:rowOff>190500</xdr:rowOff>
        </xdr:from>
        <xdr:to>
          <xdr:col>0</xdr:col>
          <xdr:colOff>1571625</xdr:colOff>
          <xdr:row>10</xdr:row>
          <xdr:rowOff>219075</xdr:rowOff>
        </xdr:to>
        <xdr:sp macro="" textlink="">
          <xdr:nvSpPr>
            <xdr:cNvPr id="45065" name="Button 9" descr="Pendidikan Agama Islam" hidden="1">
              <a:extLst>
                <a:ext uri="{63B3BB69-23CF-44E3-9099-C40C66FF867C}">
                  <a14:compatExt spid="_x0000_s45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d-ID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CETAK IJAZAH BELAKANG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8</xdr:row>
          <xdr:rowOff>238125</xdr:rowOff>
        </xdr:from>
        <xdr:to>
          <xdr:col>0</xdr:col>
          <xdr:colOff>1571625</xdr:colOff>
          <xdr:row>9</xdr:row>
          <xdr:rowOff>161925</xdr:rowOff>
        </xdr:to>
        <xdr:sp macro="" textlink="">
          <xdr:nvSpPr>
            <xdr:cNvPr id="45067" name="Button 11" descr="Pendidikan Agama Islam" hidden="1">
              <a:extLst>
                <a:ext uri="{63B3BB69-23CF-44E3-9099-C40C66FF867C}">
                  <a14:compatExt spid="_x0000_s45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28575</xdr:rowOff>
        </xdr:from>
        <xdr:to>
          <xdr:col>0</xdr:col>
          <xdr:colOff>1571625</xdr:colOff>
          <xdr:row>8</xdr:row>
          <xdr:rowOff>209550</xdr:rowOff>
        </xdr:to>
        <xdr:sp macro="" textlink="">
          <xdr:nvSpPr>
            <xdr:cNvPr id="45068" name="Button 12" descr="Pendidikan Agama Islam" hidden="1">
              <a:extLst>
                <a:ext uri="{63B3BB69-23CF-44E3-9099-C40C66FF867C}">
                  <a14:compatExt spid="_x0000_s45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11</xdr:row>
          <xdr:rowOff>0</xdr:rowOff>
        </xdr:from>
        <xdr:to>
          <xdr:col>0</xdr:col>
          <xdr:colOff>1571625</xdr:colOff>
          <xdr:row>12</xdr:row>
          <xdr:rowOff>57150</xdr:rowOff>
        </xdr:to>
        <xdr:sp macro="" textlink="">
          <xdr:nvSpPr>
            <xdr:cNvPr id="45069" name="Button 13" descr="Pendidikan Agama Islam" hidden="1">
              <a:extLst>
                <a:ext uri="{63B3BB69-23CF-44E3-9099-C40C66FF867C}">
                  <a14:compatExt spid="_x0000_s45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12</xdr:row>
          <xdr:rowOff>133350</xdr:rowOff>
        </xdr:from>
        <xdr:to>
          <xdr:col>0</xdr:col>
          <xdr:colOff>1571625</xdr:colOff>
          <xdr:row>13</xdr:row>
          <xdr:rowOff>180975</xdr:rowOff>
        </xdr:to>
        <xdr:sp macro="" textlink="">
          <xdr:nvSpPr>
            <xdr:cNvPr id="45070" name="Button 14" descr="Pendidikan Agama Islam" hidden="1">
              <a:extLst>
                <a:ext uri="{63B3BB69-23CF-44E3-9099-C40C66FF867C}">
                  <a14:compatExt spid="_x0000_s45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xdr:oneCellAnchor>
    <xdr:from>
      <xdr:col>15</xdr:col>
      <xdr:colOff>247650</xdr:colOff>
      <xdr:row>19</xdr:row>
      <xdr:rowOff>254349</xdr:rowOff>
    </xdr:from>
    <xdr:ext cx="638174" cy="745994"/>
    <xdr:pic macro="[0]!PREVIEW_IPS_DEPAN"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5325" y="4331049"/>
          <a:ext cx="638174" cy="745994"/>
        </a:xfrm>
        <a:prstGeom prst="rect">
          <a:avLst/>
        </a:prstGeom>
      </xdr:spPr>
    </xdr:pic>
    <xdr:clientData/>
  </xdr:oneCellAnchor>
  <xdr:oneCellAnchor>
    <xdr:from>
      <xdr:col>14</xdr:col>
      <xdr:colOff>171450</xdr:colOff>
      <xdr:row>19</xdr:row>
      <xdr:rowOff>234080</xdr:rowOff>
    </xdr:from>
    <xdr:ext cx="775569" cy="775569"/>
    <xdr:pic macro="[0]!PRIENT_IPS_DEPAN"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2325" y="4310780"/>
          <a:ext cx="775569" cy="77556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19</xdr:row>
          <xdr:rowOff>66675</xdr:rowOff>
        </xdr:from>
        <xdr:to>
          <xdr:col>15</xdr:col>
          <xdr:colOff>28575</xdr:colOff>
          <xdr:row>22</xdr:row>
          <xdr:rowOff>257175</xdr:rowOff>
        </xdr:to>
        <xdr:sp macro="" textlink="">
          <xdr:nvSpPr>
            <xdr:cNvPr id="45071" name="Group Box 15" hidden="1">
              <a:extLst>
                <a:ext uri="{63B3BB69-23CF-44E3-9099-C40C66FF867C}">
                  <a14:compatExt spid="_x0000_s45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CETAK IJAZAH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19</xdr:row>
          <xdr:rowOff>57150</xdr:rowOff>
        </xdr:from>
        <xdr:to>
          <xdr:col>15</xdr:col>
          <xdr:colOff>1019175</xdr:colOff>
          <xdr:row>22</xdr:row>
          <xdr:rowOff>266700</xdr:rowOff>
        </xdr:to>
        <xdr:sp macro="" textlink="">
          <xdr:nvSpPr>
            <xdr:cNvPr id="45072" name="Group Box 16" hidden="1">
              <a:extLst>
                <a:ext uri="{63B3BB69-23CF-44E3-9099-C40C66FF867C}">
                  <a14:compatExt spid="_x0000_s45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PRIENT PREVIEW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</xdr:row>
          <xdr:rowOff>238125</xdr:rowOff>
        </xdr:from>
        <xdr:to>
          <xdr:col>4</xdr:col>
          <xdr:colOff>57150</xdr:colOff>
          <xdr:row>6</xdr:row>
          <xdr:rowOff>495300</xdr:rowOff>
        </xdr:to>
        <xdr:sp macro="" textlink="">
          <xdr:nvSpPr>
            <xdr:cNvPr id="45073" name="Image1" hidden="1">
              <a:extLst>
                <a:ext uri="{63B3BB69-23CF-44E3-9099-C40C66FF867C}">
                  <a14:compatExt spid="_x0000_s45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171450</xdr:rowOff>
        </xdr:from>
        <xdr:to>
          <xdr:col>4</xdr:col>
          <xdr:colOff>438150</xdr:colOff>
          <xdr:row>6</xdr:row>
          <xdr:rowOff>552450</xdr:rowOff>
        </xdr:to>
        <xdr:sp macro="" textlink="">
          <xdr:nvSpPr>
            <xdr:cNvPr id="45074" name="Image2" hidden="1">
              <a:extLst>
                <a:ext uri="{63B3BB69-23CF-44E3-9099-C40C66FF867C}">
                  <a14:compatExt spid="_x0000_s45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28576</xdr:colOff>
      <xdr:row>6</xdr:row>
      <xdr:rowOff>85725</xdr:rowOff>
    </xdr:from>
    <xdr:to>
      <xdr:col>3</xdr:col>
      <xdr:colOff>215044</xdr:colOff>
      <xdr:row>6</xdr:row>
      <xdr:rowOff>600074</xdr:rowOff>
    </xdr:to>
    <xdr:pic macro="[0]!minimize"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63" t="19701" r="14257" b="21696"/>
        <a:stretch/>
      </xdr:blipFill>
      <xdr:spPr>
        <a:xfrm>
          <a:off x="1628776" y="180975"/>
          <a:ext cx="529368" cy="5143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66675</xdr:colOff>
          <xdr:row>12</xdr:row>
          <xdr:rowOff>419100</xdr:rowOff>
        </xdr:from>
        <xdr:to>
          <xdr:col>17</xdr:col>
          <xdr:colOff>942975</xdr:colOff>
          <xdr:row>17</xdr:row>
          <xdr:rowOff>0</xdr:rowOff>
        </xdr:to>
        <xdr:sp macro="" textlink="">
          <xdr:nvSpPr>
            <xdr:cNvPr id="46081" name="List Box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12</xdr:row>
          <xdr:rowOff>285750</xdr:rowOff>
        </xdr:from>
        <xdr:to>
          <xdr:col>20</xdr:col>
          <xdr:colOff>114300</xdr:colOff>
          <xdr:row>17</xdr:row>
          <xdr:rowOff>114300</xdr:rowOff>
        </xdr:to>
        <xdr:sp macro="" textlink="">
          <xdr:nvSpPr>
            <xdr:cNvPr id="46082" name="Group Box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Tombol Pencarian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6</xdr:row>
          <xdr:rowOff>0</xdr:rowOff>
        </xdr:from>
        <xdr:to>
          <xdr:col>0</xdr:col>
          <xdr:colOff>1571625</xdr:colOff>
          <xdr:row>7</xdr:row>
          <xdr:rowOff>0</xdr:rowOff>
        </xdr:to>
        <xdr:sp macro="" textlink="">
          <xdr:nvSpPr>
            <xdr:cNvPr id="46083" name="Button 3" descr="Pendidikan Agama Islam" hidden="1">
              <a:extLst>
                <a:ext uri="{63B3BB69-23CF-44E3-9099-C40C66FF867C}">
                  <a14:compatExt spid="_x0000_s46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BACK TO HOME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200025</xdr:colOff>
      <xdr:row>7</xdr:row>
      <xdr:rowOff>0</xdr:rowOff>
    </xdr:from>
    <xdr:to>
      <xdr:col>13</xdr:col>
      <xdr:colOff>390524</xdr:colOff>
      <xdr:row>46</xdr:row>
      <xdr:rowOff>95250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09" t="1164" r="8991" b="9856"/>
        <a:stretch/>
      </xdr:blipFill>
      <xdr:spPr>
        <a:xfrm>
          <a:off x="1800225" y="790575"/>
          <a:ext cx="6305549" cy="98012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10</xdr:row>
          <xdr:rowOff>38100</xdr:rowOff>
        </xdr:from>
        <xdr:to>
          <xdr:col>0</xdr:col>
          <xdr:colOff>1571625</xdr:colOff>
          <xdr:row>11</xdr:row>
          <xdr:rowOff>66675</xdr:rowOff>
        </xdr:to>
        <xdr:sp macro="" textlink="">
          <xdr:nvSpPr>
            <xdr:cNvPr id="46090" name="Button 10" descr="Pendidikan Agama Islam" hidden="1">
              <a:extLst>
                <a:ext uri="{63B3BB69-23CF-44E3-9099-C40C66FF867C}">
                  <a14:compatExt spid="_x0000_s46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CETAK IJAZAH DEPAN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8</xdr:row>
          <xdr:rowOff>238125</xdr:rowOff>
        </xdr:from>
        <xdr:to>
          <xdr:col>0</xdr:col>
          <xdr:colOff>1571625</xdr:colOff>
          <xdr:row>10</xdr:row>
          <xdr:rowOff>9525</xdr:rowOff>
        </xdr:to>
        <xdr:sp macro="" textlink="">
          <xdr:nvSpPr>
            <xdr:cNvPr id="46091" name="Button 11" descr="Pendidikan Agama Islam" hidden="1">
              <a:extLst>
                <a:ext uri="{63B3BB69-23CF-44E3-9099-C40C66FF867C}">
                  <a14:compatExt spid="_x0000_s46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ISI NILAI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7</xdr:row>
          <xdr:rowOff>28575</xdr:rowOff>
        </xdr:from>
        <xdr:to>
          <xdr:col>0</xdr:col>
          <xdr:colOff>1571625</xdr:colOff>
          <xdr:row>8</xdr:row>
          <xdr:rowOff>209550</xdr:rowOff>
        </xdr:to>
        <xdr:sp macro="" textlink="">
          <xdr:nvSpPr>
            <xdr:cNvPr id="46092" name="Button 12" descr="Pendidikan Agama Islam" hidden="1">
              <a:extLst>
                <a:ext uri="{63B3BB69-23CF-44E3-9099-C40C66FF867C}">
                  <a14:compatExt spid="_x0000_s46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ENTRI BIODATA SISWA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11</xdr:row>
          <xdr:rowOff>95250</xdr:rowOff>
        </xdr:from>
        <xdr:to>
          <xdr:col>0</xdr:col>
          <xdr:colOff>1571625</xdr:colOff>
          <xdr:row>12</xdr:row>
          <xdr:rowOff>47625</xdr:rowOff>
        </xdr:to>
        <xdr:sp macro="" textlink="">
          <xdr:nvSpPr>
            <xdr:cNvPr id="46093" name="Button 13" descr="Pendidikan Agama Islam" hidden="1">
              <a:extLst>
                <a:ext uri="{63B3BB69-23CF-44E3-9099-C40C66FF867C}">
                  <a14:compatExt spid="_x0000_s46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SIMPAN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12</xdr:row>
          <xdr:rowOff>123825</xdr:rowOff>
        </xdr:from>
        <xdr:to>
          <xdr:col>0</xdr:col>
          <xdr:colOff>1571625</xdr:colOff>
          <xdr:row>12</xdr:row>
          <xdr:rowOff>390525</xdr:rowOff>
        </xdr:to>
        <xdr:sp macro="" textlink="">
          <xdr:nvSpPr>
            <xdr:cNvPr id="46094" name="Button 14" descr="Pendidikan Agama Islam" hidden="1">
              <a:extLst>
                <a:ext uri="{63B3BB69-23CF-44E3-9099-C40C66FF867C}">
                  <a14:compatExt spid="_x0000_s46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d-ID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KELUAR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</xdr:row>
          <xdr:rowOff>228600</xdr:rowOff>
        </xdr:from>
        <xdr:to>
          <xdr:col>4</xdr:col>
          <xdr:colOff>57150</xdr:colOff>
          <xdr:row>6</xdr:row>
          <xdr:rowOff>485775</xdr:rowOff>
        </xdr:to>
        <xdr:sp macro="" textlink="">
          <xdr:nvSpPr>
            <xdr:cNvPr id="46099" name="Image1" hidden="1">
              <a:extLst>
                <a:ext uri="{63B3BB69-23CF-44E3-9099-C40C66FF867C}">
                  <a14:compatExt spid="_x0000_s46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161925</xdr:rowOff>
        </xdr:from>
        <xdr:to>
          <xdr:col>6</xdr:col>
          <xdr:colOff>66675</xdr:colOff>
          <xdr:row>6</xdr:row>
          <xdr:rowOff>542925</xdr:rowOff>
        </xdr:to>
        <xdr:sp macro="" textlink="">
          <xdr:nvSpPr>
            <xdr:cNvPr id="46100" name="Image2" hidden="1">
              <a:extLst>
                <a:ext uri="{63B3BB69-23CF-44E3-9099-C40C66FF867C}">
                  <a14:compatExt spid="_x0000_s46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20</xdr:col>
      <xdr:colOff>247650</xdr:colOff>
      <xdr:row>20</xdr:row>
      <xdr:rowOff>54324</xdr:rowOff>
    </xdr:from>
    <xdr:ext cx="638174" cy="745994"/>
    <xdr:pic macro="[0]!PREVIEW_IPS_BELAKANG"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3450" y="4559649"/>
          <a:ext cx="638174" cy="745994"/>
        </a:xfrm>
        <a:prstGeom prst="rect">
          <a:avLst/>
        </a:prstGeom>
      </xdr:spPr>
    </xdr:pic>
    <xdr:clientData/>
  </xdr:oneCellAnchor>
  <xdr:oneCellAnchor>
    <xdr:from>
      <xdr:col>18</xdr:col>
      <xdr:colOff>228600</xdr:colOff>
      <xdr:row>20</xdr:row>
      <xdr:rowOff>43580</xdr:rowOff>
    </xdr:from>
    <xdr:ext cx="775569" cy="775569"/>
    <xdr:pic macro="[0]!PRIENT_IPS_BELAKANG"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0" y="4548905"/>
          <a:ext cx="775569" cy="77556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19</xdr:row>
          <xdr:rowOff>76200</xdr:rowOff>
        </xdr:from>
        <xdr:to>
          <xdr:col>19</xdr:col>
          <xdr:colOff>114300</xdr:colOff>
          <xdr:row>24</xdr:row>
          <xdr:rowOff>161925</xdr:rowOff>
        </xdr:to>
        <xdr:sp macro="" textlink="">
          <xdr:nvSpPr>
            <xdr:cNvPr id="46101" name="Group Box 21" hidden="1">
              <a:extLst>
                <a:ext uri="{63B3BB69-23CF-44E3-9099-C40C66FF867C}">
                  <a14:compatExt spid="_x0000_s46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CETAK IJAZAH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19</xdr:row>
          <xdr:rowOff>66675</xdr:rowOff>
        </xdr:from>
        <xdr:to>
          <xdr:col>21</xdr:col>
          <xdr:colOff>400050</xdr:colOff>
          <xdr:row>24</xdr:row>
          <xdr:rowOff>171450</xdr:rowOff>
        </xdr:to>
        <xdr:sp macro="" textlink="">
          <xdr:nvSpPr>
            <xdr:cNvPr id="46102" name="Group Box 22" hidden="1">
              <a:extLst>
                <a:ext uri="{63B3BB69-23CF-44E3-9099-C40C66FF867C}">
                  <a14:compatExt spid="_x0000_s46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PRIENT PREVIEW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1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8.xml"/><Relationship Id="rId10" Type="http://schemas.openxmlformats.org/officeDocument/2006/relationships/ctrlProp" Target="../ctrlProps/ctrlProp13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2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ctrlProp" Target="../ctrlProps/ctrlProp2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21.xml"/><Relationship Id="rId4" Type="http://schemas.openxmlformats.org/officeDocument/2006/relationships/control" Target="../activeX/activeX5.xml"/><Relationship Id="rId9" Type="http://schemas.openxmlformats.org/officeDocument/2006/relationships/ctrlProp" Target="../ctrlProps/ctrlProp2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13" Type="http://schemas.openxmlformats.org/officeDocument/2006/relationships/ctrlProp" Target="../ctrlProps/ctrlProp30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.emf"/><Relationship Id="rId12" Type="http://schemas.openxmlformats.org/officeDocument/2006/relationships/ctrlProp" Target="../ctrlProps/ctrlProp29.xml"/><Relationship Id="rId17" Type="http://schemas.openxmlformats.org/officeDocument/2006/relationships/ctrlProp" Target="../ctrlProps/ctrlProp3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11" Type="http://schemas.openxmlformats.org/officeDocument/2006/relationships/ctrlProp" Target="../ctrlProps/ctrlProp28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32.xml"/><Relationship Id="rId10" Type="http://schemas.openxmlformats.org/officeDocument/2006/relationships/ctrlProp" Target="../ctrlProps/ctrlProp27.xml"/><Relationship Id="rId4" Type="http://schemas.openxmlformats.org/officeDocument/2006/relationships/control" Target="../activeX/activeX7.xml"/><Relationship Id="rId9" Type="http://schemas.openxmlformats.org/officeDocument/2006/relationships/ctrlProp" Target="../ctrlProps/ctrlProp26.xml"/><Relationship Id="rId14" Type="http://schemas.openxmlformats.org/officeDocument/2006/relationships/ctrlProp" Target="../ctrlProps/ctrlProp3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.xml"/><Relationship Id="rId13" Type="http://schemas.openxmlformats.org/officeDocument/2006/relationships/ctrlProp" Target="../ctrlProps/ctrlProp40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9.xml"/><Relationship Id="rId17" Type="http://schemas.openxmlformats.org/officeDocument/2006/relationships/ctrlProp" Target="../ctrlProps/ctrlProp4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43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.xml"/><Relationship Id="rId11" Type="http://schemas.openxmlformats.org/officeDocument/2006/relationships/ctrlProp" Target="../ctrlProps/ctrlProp38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42.xml"/><Relationship Id="rId10" Type="http://schemas.openxmlformats.org/officeDocument/2006/relationships/ctrlProp" Target="../ctrlProps/ctrlProp37.xml"/><Relationship Id="rId4" Type="http://schemas.openxmlformats.org/officeDocument/2006/relationships/control" Target="../activeX/activeX9.xml"/><Relationship Id="rId9" Type="http://schemas.openxmlformats.org/officeDocument/2006/relationships/ctrlProp" Target="../ctrlProps/ctrlProp36.xml"/><Relationship Id="rId14" Type="http://schemas.openxmlformats.org/officeDocument/2006/relationships/ctrlProp" Target="../ctrlProps/ctrlProp4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5.xml"/><Relationship Id="rId13" Type="http://schemas.openxmlformats.org/officeDocument/2006/relationships/ctrlProp" Target="../ctrlProps/ctrlProp50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8.emf"/><Relationship Id="rId12" Type="http://schemas.openxmlformats.org/officeDocument/2006/relationships/ctrlProp" Target="../ctrlProps/ctrlProp4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2.xml"/><Relationship Id="rId11" Type="http://schemas.openxmlformats.org/officeDocument/2006/relationships/ctrlProp" Target="../ctrlProps/ctrlProp48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52.xml"/><Relationship Id="rId10" Type="http://schemas.openxmlformats.org/officeDocument/2006/relationships/ctrlProp" Target="../ctrlProps/ctrlProp47.xml"/><Relationship Id="rId4" Type="http://schemas.openxmlformats.org/officeDocument/2006/relationships/control" Target="../activeX/activeX11.x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3.xml"/><Relationship Id="rId13" Type="http://schemas.openxmlformats.org/officeDocument/2006/relationships/ctrlProp" Target="../ctrlProps/ctrlProp58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8.emf"/><Relationship Id="rId12" Type="http://schemas.openxmlformats.org/officeDocument/2006/relationships/ctrlProp" Target="../ctrlProps/ctrlProp5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4.xml"/><Relationship Id="rId11" Type="http://schemas.openxmlformats.org/officeDocument/2006/relationships/ctrlProp" Target="../ctrlProps/ctrlProp5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5.xml"/><Relationship Id="rId4" Type="http://schemas.openxmlformats.org/officeDocument/2006/relationships/control" Target="../activeX/activeX13.xml"/><Relationship Id="rId9" Type="http://schemas.openxmlformats.org/officeDocument/2006/relationships/ctrlProp" Target="../ctrlProps/ctrlProp54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3" Type="http://schemas.openxmlformats.org/officeDocument/2006/relationships/vmlDrawing" Target="../drawings/vmlDrawing8.vml"/><Relationship Id="rId7" Type="http://schemas.openxmlformats.org/officeDocument/2006/relationships/image" Target="../media/image8.emf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6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6.xml"/><Relationship Id="rId11" Type="http://schemas.openxmlformats.org/officeDocument/2006/relationships/ctrlProp" Target="../ctrlProps/ctrlProp62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4" Type="http://schemas.openxmlformats.org/officeDocument/2006/relationships/control" Target="../activeX/activeX15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9.xml"/><Relationship Id="rId13" Type="http://schemas.openxmlformats.org/officeDocument/2006/relationships/ctrlProp" Target="../ctrlProps/ctrlProp74.xml"/><Relationship Id="rId3" Type="http://schemas.openxmlformats.org/officeDocument/2006/relationships/vmlDrawing" Target="../drawings/vmlDrawing9.vml"/><Relationship Id="rId7" Type="http://schemas.openxmlformats.org/officeDocument/2006/relationships/image" Target="../media/image8.emf"/><Relationship Id="rId12" Type="http://schemas.openxmlformats.org/officeDocument/2006/relationships/ctrlProp" Target="../ctrlProps/ctrlProp73.xml"/><Relationship Id="rId17" Type="http://schemas.openxmlformats.org/officeDocument/2006/relationships/ctrlProp" Target="../ctrlProps/ctrlProp78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77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8.xml"/><Relationship Id="rId11" Type="http://schemas.openxmlformats.org/officeDocument/2006/relationships/ctrlProp" Target="../ctrlProps/ctrlProp72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76.xml"/><Relationship Id="rId10" Type="http://schemas.openxmlformats.org/officeDocument/2006/relationships/ctrlProp" Target="../ctrlProps/ctrlProp71.xml"/><Relationship Id="rId4" Type="http://schemas.openxmlformats.org/officeDocument/2006/relationships/control" Target="../activeX/activeX17.xml"/><Relationship Id="rId9" Type="http://schemas.openxmlformats.org/officeDocument/2006/relationships/ctrlProp" Target="../ctrlProps/ctrlProp70.xml"/><Relationship Id="rId14" Type="http://schemas.openxmlformats.org/officeDocument/2006/relationships/ctrlProp" Target="../ctrlProps/ctrlProp7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00B0F0"/>
  </sheetPr>
  <dimension ref="A1:Z48"/>
  <sheetViews>
    <sheetView showGridLines="0" showRowColHeaders="0" topLeftCell="A6" workbookViewId="0">
      <selection activeCell="G26" sqref="G26"/>
    </sheetView>
  </sheetViews>
  <sheetFormatPr defaultColWidth="0" defaultRowHeight="15" customHeight="1" zeroHeight="1"/>
  <cols>
    <col min="1" max="1" width="7.5703125" style="6" customWidth="1"/>
    <col min="2" max="2" width="1.42578125" style="6" customWidth="1"/>
    <col min="3" max="3" width="41.42578125" style="6" customWidth="1"/>
    <col min="4" max="4" width="1.28515625" style="6" customWidth="1"/>
    <col min="5" max="5" width="0.5703125" style="6" customWidth="1"/>
    <col min="6" max="6" width="1.140625" style="6" customWidth="1"/>
    <col min="7" max="7" width="47.5703125" style="6" customWidth="1"/>
    <col min="8" max="8" width="1.42578125" style="6" customWidth="1"/>
    <col min="9" max="9" width="1" style="6" customWidth="1"/>
    <col min="10" max="10" width="1.42578125" style="6" customWidth="1"/>
    <col min="11" max="11" width="33" style="6" customWidth="1"/>
    <col min="12" max="12" width="1.42578125" style="6" customWidth="1"/>
    <col min="13" max="13" width="33" style="6" customWidth="1"/>
    <col min="14" max="14" width="1.42578125" style="19" customWidth="1"/>
    <col min="15" max="15" width="2.7109375" style="6" customWidth="1"/>
    <col min="16" max="16" width="5.28515625" style="6" customWidth="1"/>
    <col min="17" max="17" width="24.85546875" style="6" hidden="1" customWidth="1"/>
    <col min="18" max="18" width="22.7109375" style="6" hidden="1" customWidth="1"/>
    <col min="19" max="19" width="23.42578125" style="7" hidden="1" customWidth="1"/>
    <col min="20" max="26" width="0" style="6" hidden="1" customWidth="1"/>
    <col min="27" max="16384" width="9.140625" style="6" hidden="1"/>
  </cols>
  <sheetData>
    <row r="1" spans="1:21" hidden="1">
      <c r="B1" s="39"/>
      <c r="C1" s="99">
        <v>2</v>
      </c>
      <c r="D1" s="59"/>
      <c r="E1" s="59"/>
      <c r="F1" s="59"/>
      <c r="G1" s="7"/>
      <c r="H1" s="7"/>
      <c r="I1" s="7"/>
      <c r="J1" s="7"/>
      <c r="K1" s="7"/>
      <c r="L1" s="7"/>
      <c r="M1" s="7"/>
      <c r="N1" s="8"/>
      <c r="O1" s="7"/>
      <c r="P1" s="7"/>
      <c r="Q1" s="7"/>
      <c r="R1" s="7"/>
      <c r="T1" s="7"/>
      <c r="U1" s="6">
        <v>2</v>
      </c>
    </row>
    <row r="2" spans="1:21" hidden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7"/>
      <c r="P2" s="7"/>
      <c r="Q2" s="7"/>
      <c r="R2" s="7"/>
      <c r="T2" s="7"/>
    </row>
    <row r="3" spans="1:21" hidden="1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7"/>
      <c r="P3" s="7"/>
      <c r="Q3" s="7"/>
      <c r="R3" s="7"/>
      <c r="T3" s="7"/>
    </row>
    <row r="4" spans="1:21" hidden="1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8"/>
      <c r="O4" s="7"/>
      <c r="P4" s="7"/>
      <c r="Q4" s="7"/>
      <c r="R4" s="7"/>
      <c r="T4" s="7"/>
    </row>
    <row r="5" spans="1:21" ht="15" hidden="1" customHeight="1">
      <c r="B5" s="3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O5" s="7"/>
      <c r="P5" s="7"/>
      <c r="Q5" s="7"/>
      <c r="R5" s="7"/>
      <c r="T5" s="7"/>
    </row>
    <row r="6" spans="1:21" ht="7.5" customHeight="1">
      <c r="A6" s="7"/>
      <c r="B6" s="3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8"/>
      <c r="O6" s="7"/>
      <c r="P6" s="7"/>
      <c r="Q6" s="7"/>
      <c r="R6" s="7"/>
      <c r="T6" s="7"/>
    </row>
    <row r="7" spans="1:21" ht="54.75" customHeight="1">
      <c r="A7" s="7"/>
      <c r="B7" s="201" t="s">
        <v>41</v>
      </c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57"/>
      <c r="P7" s="57"/>
      <c r="Q7" s="57"/>
      <c r="R7" s="10"/>
      <c r="T7" s="9"/>
    </row>
    <row r="8" spans="1:21" ht="7.5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T8" s="7"/>
      <c r="U8" s="7"/>
    </row>
    <row r="9" spans="1:21" ht="6" customHeight="1">
      <c r="A9" s="7"/>
      <c r="B9" s="43"/>
      <c r="C9" s="43"/>
      <c r="D9" s="48"/>
      <c r="E9" s="48"/>
      <c r="F9" s="48"/>
      <c r="G9" s="48"/>
      <c r="H9" s="43"/>
      <c r="I9" s="7"/>
      <c r="J9" s="43"/>
      <c r="K9" s="43"/>
      <c r="L9" s="43"/>
      <c r="M9" s="43"/>
      <c r="N9" s="45"/>
      <c r="O9" s="7"/>
      <c r="P9" s="7"/>
      <c r="Q9" s="7"/>
      <c r="R9" s="7"/>
    </row>
    <row r="10" spans="1:21" ht="37.5" customHeight="1">
      <c r="A10" s="7"/>
      <c r="B10" s="43"/>
      <c r="C10" s="203" t="s">
        <v>535</v>
      </c>
      <c r="D10" s="203"/>
      <c r="E10" s="203"/>
      <c r="F10" s="203"/>
      <c r="G10" s="203"/>
      <c r="H10" s="43"/>
      <c r="I10" s="7"/>
      <c r="J10" s="43"/>
      <c r="K10" s="204" t="s">
        <v>38</v>
      </c>
      <c r="L10" s="204"/>
      <c r="M10" s="204"/>
      <c r="N10" s="56"/>
      <c r="O10" s="7"/>
      <c r="P10" s="7"/>
      <c r="Q10" s="7"/>
      <c r="R10" s="7"/>
    </row>
    <row r="11" spans="1:21" ht="6" customHeight="1">
      <c r="A11" s="7"/>
      <c r="B11" s="43"/>
      <c r="C11" s="43"/>
      <c r="D11" s="43"/>
      <c r="E11" s="43"/>
      <c r="F11" s="43"/>
      <c r="G11" s="43"/>
      <c r="H11" s="43"/>
      <c r="I11" s="7"/>
      <c r="J11" s="43"/>
      <c r="K11" s="43"/>
      <c r="L11" s="43"/>
      <c r="M11" s="43"/>
      <c r="N11" s="45"/>
      <c r="O11" s="7"/>
      <c r="P11" s="7"/>
      <c r="Q11" s="7"/>
      <c r="R11" s="7"/>
    </row>
    <row r="12" spans="1:21" s="40" customFormat="1" ht="24.95" customHeight="1">
      <c r="A12" s="41"/>
      <c r="B12" s="44"/>
      <c r="C12" s="52" t="s">
        <v>32</v>
      </c>
      <c r="D12" s="49"/>
      <c r="E12" s="50"/>
      <c r="F12" s="54"/>
      <c r="G12" s="62" t="s">
        <v>536</v>
      </c>
      <c r="H12" s="44"/>
      <c r="I12" s="41"/>
      <c r="J12" s="44"/>
      <c r="K12" s="205" t="s">
        <v>39</v>
      </c>
      <c r="L12" s="44"/>
      <c r="M12" s="205" t="s">
        <v>40</v>
      </c>
      <c r="N12" s="55"/>
      <c r="O12" s="41"/>
      <c r="P12" s="41"/>
      <c r="Q12" s="41"/>
      <c r="R12" s="41"/>
      <c r="S12" s="41"/>
    </row>
    <row r="13" spans="1:21" ht="3" customHeight="1">
      <c r="A13" s="7"/>
      <c r="B13" s="43"/>
      <c r="C13" s="53"/>
      <c r="D13" s="51"/>
      <c r="E13" s="51"/>
      <c r="F13" s="51"/>
      <c r="G13" s="58"/>
      <c r="H13" s="43"/>
      <c r="I13" s="7"/>
      <c r="J13" s="43"/>
      <c r="K13" s="205"/>
      <c r="L13" s="43"/>
      <c r="M13" s="205"/>
      <c r="N13" s="45"/>
      <c r="O13" s="7"/>
      <c r="P13" s="7"/>
      <c r="Q13" s="7"/>
      <c r="R13" s="7"/>
    </row>
    <row r="14" spans="1:21" s="40" customFormat="1" ht="24.95" customHeight="1">
      <c r="A14" s="41"/>
      <c r="B14" s="44"/>
      <c r="C14" s="52" t="s">
        <v>539</v>
      </c>
      <c r="D14" s="49"/>
      <c r="E14" s="50"/>
      <c r="F14" s="54"/>
      <c r="G14" s="63" t="s">
        <v>534</v>
      </c>
      <c r="H14" s="44"/>
      <c r="I14" s="41"/>
      <c r="J14" s="44"/>
      <c r="K14" s="205"/>
      <c r="L14" s="44"/>
      <c r="M14" s="205"/>
      <c r="N14" s="55"/>
      <c r="O14" s="41"/>
      <c r="P14" s="41"/>
      <c r="Q14" s="41"/>
      <c r="R14" s="41"/>
      <c r="S14" s="41"/>
    </row>
    <row r="15" spans="1:21" ht="3" customHeight="1">
      <c r="A15" s="7"/>
      <c r="B15" s="43"/>
      <c r="C15" s="53"/>
      <c r="D15" s="51"/>
      <c r="E15" s="51"/>
      <c r="F15" s="51"/>
      <c r="G15" s="58"/>
      <c r="H15" s="43"/>
      <c r="I15" s="7"/>
      <c r="J15" s="43"/>
      <c r="K15" s="43"/>
      <c r="L15" s="43"/>
      <c r="M15" s="43"/>
      <c r="N15" s="45"/>
      <c r="O15" s="7"/>
      <c r="P15" s="7"/>
      <c r="Q15" s="7"/>
      <c r="R15" s="7"/>
    </row>
    <row r="16" spans="1:21" s="40" customFormat="1" ht="24.95" customHeight="1">
      <c r="A16" s="41"/>
      <c r="B16" s="44"/>
      <c r="C16" s="52" t="s">
        <v>37</v>
      </c>
      <c r="D16" s="49"/>
      <c r="E16" s="50"/>
      <c r="F16" s="54"/>
      <c r="G16" s="64" t="s">
        <v>537</v>
      </c>
      <c r="H16" s="44"/>
      <c r="I16" s="41"/>
      <c r="J16" s="44"/>
      <c r="K16" s="194"/>
      <c r="L16" s="44"/>
      <c r="M16" s="194"/>
      <c r="N16" s="55"/>
      <c r="O16" s="41"/>
      <c r="P16" s="41"/>
      <c r="Q16" s="41"/>
      <c r="R16" s="41"/>
      <c r="S16" s="41"/>
    </row>
    <row r="17" spans="1:19" ht="3" customHeight="1">
      <c r="A17" s="7"/>
      <c r="B17" s="43"/>
      <c r="C17" s="53"/>
      <c r="D17" s="51"/>
      <c r="E17" s="51"/>
      <c r="F17" s="51"/>
      <c r="G17" s="58"/>
      <c r="H17" s="43"/>
      <c r="I17" s="7"/>
      <c r="J17" s="43"/>
      <c r="K17" s="43"/>
      <c r="L17" s="43"/>
      <c r="M17" s="43"/>
      <c r="N17" s="45"/>
      <c r="O17" s="7"/>
      <c r="P17" s="7"/>
      <c r="Q17" s="7"/>
      <c r="R17" s="7"/>
    </row>
    <row r="18" spans="1:19" s="40" customFormat="1" ht="24.95" customHeight="1">
      <c r="A18" s="41"/>
      <c r="B18" s="44"/>
      <c r="C18" s="52" t="s">
        <v>30</v>
      </c>
      <c r="D18" s="49"/>
      <c r="E18" s="50"/>
      <c r="F18" s="54"/>
      <c r="G18" s="63" t="s">
        <v>8</v>
      </c>
      <c r="H18" s="44"/>
      <c r="I18" s="41"/>
      <c r="J18" s="44"/>
      <c r="K18" s="44"/>
      <c r="L18" s="44"/>
      <c r="M18" s="44"/>
      <c r="N18" s="55"/>
      <c r="O18" s="41"/>
      <c r="P18" s="41"/>
      <c r="Q18" s="41"/>
      <c r="R18" s="41"/>
      <c r="S18" s="41"/>
    </row>
    <row r="19" spans="1:19" ht="3" customHeight="1">
      <c r="A19" s="7"/>
      <c r="B19" s="43"/>
      <c r="C19" s="53"/>
      <c r="D19" s="51"/>
      <c r="E19" s="51"/>
      <c r="F19" s="51"/>
      <c r="G19" s="58"/>
      <c r="H19" s="43"/>
      <c r="I19" s="7"/>
      <c r="J19" s="43"/>
      <c r="K19" s="43"/>
      <c r="L19" s="43"/>
      <c r="M19" s="43"/>
      <c r="N19" s="45"/>
      <c r="O19" s="7"/>
      <c r="P19" s="7"/>
      <c r="Q19" s="7"/>
      <c r="R19" s="7"/>
    </row>
    <row r="20" spans="1:19" s="40" customFormat="1" ht="24.95" customHeight="1">
      <c r="A20" s="41"/>
      <c r="B20" s="44"/>
      <c r="C20" s="52" t="s">
        <v>29</v>
      </c>
      <c r="D20" s="49"/>
      <c r="E20" s="50"/>
      <c r="F20" s="54"/>
      <c r="G20" s="63" t="s">
        <v>9</v>
      </c>
      <c r="H20" s="44"/>
      <c r="I20" s="41"/>
      <c r="J20" s="44"/>
      <c r="K20" s="44"/>
      <c r="L20" s="44"/>
      <c r="M20" s="44"/>
      <c r="N20" s="55"/>
      <c r="O20" s="41"/>
      <c r="P20" s="41"/>
      <c r="Q20" s="41"/>
      <c r="R20" s="41"/>
      <c r="S20" s="41"/>
    </row>
    <row r="21" spans="1:19" ht="3" customHeight="1">
      <c r="A21" s="7"/>
      <c r="B21" s="43"/>
      <c r="C21" s="53"/>
      <c r="D21" s="51"/>
      <c r="E21" s="51"/>
      <c r="F21" s="51"/>
      <c r="G21" s="58"/>
      <c r="H21" s="43"/>
      <c r="I21" s="7"/>
      <c r="J21" s="43"/>
      <c r="K21" s="43"/>
      <c r="L21" s="43"/>
      <c r="M21" s="43"/>
      <c r="N21" s="45"/>
      <c r="O21" s="7"/>
      <c r="P21" s="7"/>
      <c r="Q21" s="7"/>
      <c r="R21" s="7"/>
    </row>
    <row r="22" spans="1:19" s="40" customFormat="1" ht="24.95" customHeight="1">
      <c r="A22" s="41"/>
      <c r="B22" s="44"/>
      <c r="C22" s="52" t="s">
        <v>10</v>
      </c>
      <c r="D22" s="49"/>
      <c r="E22" s="50"/>
      <c r="F22" s="54"/>
      <c r="G22" s="63" t="s">
        <v>540</v>
      </c>
      <c r="H22" s="44"/>
      <c r="I22" s="41"/>
      <c r="J22" s="44"/>
      <c r="K22" s="44"/>
      <c r="L22" s="44"/>
      <c r="M22" s="44"/>
      <c r="N22" s="55"/>
      <c r="O22" s="41"/>
      <c r="P22" s="41"/>
      <c r="Q22" s="41"/>
      <c r="R22" s="41"/>
      <c r="S22" s="41"/>
    </row>
    <row r="23" spans="1:19" ht="3" customHeight="1">
      <c r="A23" s="7"/>
      <c r="B23" s="43"/>
      <c r="C23" s="53"/>
      <c r="D23" s="51"/>
      <c r="E23" s="51"/>
      <c r="F23" s="51"/>
      <c r="G23" s="58"/>
      <c r="H23" s="43"/>
      <c r="I23" s="7"/>
      <c r="J23" s="43"/>
      <c r="K23" s="43"/>
      <c r="L23" s="43"/>
      <c r="M23" s="43"/>
      <c r="N23" s="45"/>
      <c r="O23" s="7"/>
      <c r="P23" s="7"/>
      <c r="Q23" s="7"/>
      <c r="R23" s="7"/>
    </row>
    <row r="24" spans="1:19" s="40" customFormat="1" ht="24.95" customHeight="1">
      <c r="A24" s="41"/>
      <c r="B24" s="44"/>
      <c r="C24" s="52" t="s">
        <v>31</v>
      </c>
      <c r="D24" s="49"/>
      <c r="E24" s="50"/>
      <c r="F24" s="54"/>
      <c r="G24" s="62" t="s">
        <v>541</v>
      </c>
      <c r="H24" s="44"/>
      <c r="I24" s="41"/>
      <c r="J24" s="44"/>
      <c r="K24" s="44"/>
      <c r="L24" s="44"/>
      <c r="M24" s="44"/>
      <c r="N24" s="55"/>
      <c r="O24" s="41"/>
      <c r="P24" s="41"/>
      <c r="Q24" s="41"/>
      <c r="R24" s="41"/>
      <c r="S24" s="41"/>
    </row>
    <row r="25" spans="1:19" ht="3" customHeight="1">
      <c r="A25" s="7"/>
      <c r="B25" s="43"/>
      <c r="C25" s="53"/>
      <c r="D25" s="51"/>
      <c r="E25" s="51"/>
      <c r="F25" s="51"/>
      <c r="G25" s="58"/>
      <c r="H25" s="43"/>
      <c r="I25" s="7"/>
      <c r="J25" s="43"/>
      <c r="K25" s="43"/>
      <c r="L25" s="43"/>
      <c r="M25" s="43"/>
      <c r="N25" s="45"/>
      <c r="O25" s="7"/>
      <c r="P25" s="7"/>
      <c r="Q25" s="7"/>
      <c r="R25" s="7"/>
    </row>
    <row r="26" spans="1:19" s="40" customFormat="1" ht="24.95" customHeight="1">
      <c r="A26" s="41"/>
      <c r="B26" s="44"/>
      <c r="C26" s="52" t="s">
        <v>36</v>
      </c>
      <c r="D26" s="49"/>
      <c r="E26" s="50"/>
      <c r="F26" s="54"/>
      <c r="G26" s="65">
        <v>43223</v>
      </c>
      <c r="H26" s="44"/>
      <c r="I26" s="41"/>
      <c r="J26" s="44"/>
      <c r="K26" s="44"/>
      <c r="L26" s="44"/>
      <c r="M26" s="44"/>
      <c r="N26" s="55"/>
      <c r="O26" s="41"/>
      <c r="P26" s="41"/>
      <c r="Q26" s="41"/>
      <c r="R26" s="41"/>
      <c r="S26" s="41"/>
    </row>
    <row r="27" spans="1:19" ht="3" customHeight="1">
      <c r="A27" s="7"/>
      <c r="B27" s="43"/>
      <c r="C27" s="53"/>
      <c r="D27" s="51"/>
      <c r="E27" s="51"/>
      <c r="F27" s="51"/>
      <c r="G27" s="58"/>
      <c r="H27" s="43"/>
      <c r="I27" s="7"/>
      <c r="J27" s="43"/>
      <c r="K27" s="43"/>
      <c r="L27" s="43"/>
      <c r="M27" s="43"/>
      <c r="N27" s="45"/>
      <c r="O27" s="7"/>
      <c r="P27" s="7"/>
      <c r="Q27" s="7"/>
      <c r="R27" s="7"/>
    </row>
    <row r="28" spans="1:19" s="40" customFormat="1" ht="24.95" customHeight="1">
      <c r="A28" s="41"/>
      <c r="B28" s="44"/>
      <c r="C28" s="52" t="s">
        <v>34</v>
      </c>
      <c r="D28" s="49"/>
      <c r="E28" s="50"/>
      <c r="F28" s="54"/>
      <c r="G28" s="63" t="s">
        <v>538</v>
      </c>
      <c r="H28" s="44"/>
      <c r="I28" s="41"/>
      <c r="J28" s="44"/>
      <c r="K28" s="202"/>
      <c r="L28" s="202"/>
      <c r="M28" s="202"/>
      <c r="N28" s="55"/>
      <c r="O28" s="41"/>
      <c r="P28" s="41"/>
      <c r="Q28" s="41"/>
      <c r="R28" s="41"/>
      <c r="S28" s="41"/>
    </row>
    <row r="29" spans="1:19" ht="3" customHeight="1">
      <c r="A29" s="7"/>
      <c r="B29" s="43"/>
      <c r="C29" s="53"/>
      <c r="D29" s="51"/>
      <c r="E29" s="51"/>
      <c r="F29" s="51"/>
      <c r="G29" s="58"/>
      <c r="H29" s="43"/>
      <c r="I29" s="7"/>
      <c r="J29" s="43"/>
      <c r="K29" s="43"/>
      <c r="L29" s="43"/>
      <c r="M29" s="43"/>
      <c r="N29" s="45"/>
      <c r="O29" s="7"/>
      <c r="P29" s="7"/>
      <c r="Q29" s="7"/>
      <c r="R29" s="7"/>
    </row>
    <row r="30" spans="1:19" s="40" customFormat="1" ht="24.95" customHeight="1">
      <c r="A30" s="41"/>
      <c r="B30" s="44"/>
      <c r="C30" s="52" t="s">
        <v>35</v>
      </c>
      <c r="D30" s="49"/>
      <c r="E30" s="50"/>
      <c r="F30" s="54"/>
      <c r="G30" s="63" t="s">
        <v>538</v>
      </c>
      <c r="H30" s="44"/>
      <c r="I30" s="41"/>
      <c r="J30" s="41"/>
      <c r="K30" s="118">
        <f ca="1">NOW()</f>
        <v>43343.715339236114</v>
      </c>
      <c r="L30" s="41"/>
      <c r="M30" s="117" t="s">
        <v>50</v>
      </c>
      <c r="N30" s="42"/>
      <c r="O30" s="41"/>
      <c r="P30" s="41"/>
      <c r="Q30" s="41"/>
      <c r="R30" s="41"/>
      <c r="S30" s="41"/>
    </row>
    <row r="31" spans="1:19" ht="3" customHeight="1">
      <c r="A31" s="7"/>
      <c r="B31" s="43"/>
      <c r="C31" s="53"/>
      <c r="D31" s="51"/>
      <c r="E31" s="51"/>
      <c r="F31" s="51"/>
      <c r="G31" s="58"/>
      <c r="H31" s="43"/>
      <c r="I31" s="7"/>
      <c r="J31" s="7"/>
      <c r="K31" s="7"/>
      <c r="L31" s="7"/>
      <c r="M31" s="7"/>
      <c r="N31" s="8"/>
      <c r="O31" s="7"/>
      <c r="P31" s="7"/>
      <c r="Q31" s="7"/>
      <c r="R31" s="7"/>
    </row>
    <row r="32" spans="1:19" s="40" customFormat="1" ht="24.95" customHeight="1">
      <c r="A32" s="41"/>
      <c r="B32" s="44"/>
      <c r="C32" s="60" t="s">
        <v>33</v>
      </c>
      <c r="D32" s="49"/>
      <c r="E32" s="50"/>
      <c r="F32" s="54"/>
      <c r="G32" s="63" t="s">
        <v>28</v>
      </c>
      <c r="H32" s="44"/>
      <c r="I32" s="41"/>
      <c r="J32" s="41"/>
      <c r="K32" s="41"/>
      <c r="L32" s="41"/>
      <c r="M32" s="41"/>
      <c r="N32" s="42"/>
      <c r="O32" s="41"/>
      <c r="P32" s="41"/>
      <c r="Q32" s="41"/>
      <c r="R32" s="41"/>
      <c r="S32" s="41"/>
    </row>
    <row r="33" spans="1:19" s="40" customFormat="1" ht="6" customHeight="1">
      <c r="A33" s="41"/>
      <c r="B33" s="44"/>
      <c r="C33" s="61"/>
      <c r="D33" s="46"/>
      <c r="E33" s="46"/>
      <c r="F33" s="46"/>
      <c r="G33" s="47"/>
      <c r="H33" s="44"/>
      <c r="I33" s="41"/>
      <c r="J33" s="41"/>
      <c r="K33" s="41"/>
      <c r="L33" s="41"/>
      <c r="M33" s="41"/>
      <c r="N33" s="42"/>
      <c r="O33" s="41"/>
      <c r="P33" s="41"/>
      <c r="Q33" s="41"/>
      <c r="R33" s="41"/>
      <c r="S33" s="41"/>
    </row>
    <row r="34" spans="1:19" ht="21.75" customHeight="1">
      <c r="A34" s="7"/>
      <c r="B34" s="7"/>
      <c r="C34" s="7"/>
      <c r="D34" s="7"/>
      <c r="E34" s="7"/>
      <c r="F34" s="7"/>
      <c r="G34" s="116"/>
      <c r="H34" s="7"/>
      <c r="I34" s="7"/>
      <c r="J34" s="7"/>
      <c r="K34" s="7"/>
      <c r="L34" s="7"/>
      <c r="M34" s="7"/>
      <c r="N34" s="8"/>
      <c r="O34" s="7"/>
      <c r="P34" s="7"/>
      <c r="Q34" s="7"/>
      <c r="R34" s="7"/>
    </row>
    <row r="35" spans="1:19" ht="6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8"/>
      <c r="O35" s="7"/>
      <c r="P35" s="7"/>
      <c r="Q35" s="7"/>
      <c r="R35" s="7"/>
    </row>
    <row r="36" spans="1:19" ht="1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  <c r="O36" s="7"/>
      <c r="P36" s="7"/>
      <c r="Q36" s="7"/>
      <c r="R36" s="7"/>
    </row>
    <row r="37" spans="1:19" ht="1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8"/>
      <c r="O37" s="7"/>
      <c r="P37" s="7"/>
      <c r="Q37" s="7"/>
      <c r="R37" s="7"/>
    </row>
    <row r="38" spans="1:19" ht="1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8"/>
      <c r="O38" s="7"/>
      <c r="P38" s="7"/>
      <c r="Q38" s="7"/>
      <c r="R38" s="7"/>
    </row>
    <row r="39" spans="1:19" ht="1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  <c r="O39" s="7"/>
      <c r="P39" s="7"/>
      <c r="Q39" s="7"/>
      <c r="R39" s="7"/>
    </row>
    <row r="40" spans="1:19" ht="15" hidden="1" customHeight="1"/>
    <row r="41" spans="1:19" ht="15" hidden="1" customHeight="1"/>
    <row r="42" spans="1:19" ht="15" hidden="1" customHeight="1"/>
    <row r="43" spans="1:19" ht="15" hidden="1" customHeight="1"/>
    <row r="44" spans="1:19" ht="15" hidden="1" customHeight="1"/>
    <row r="45" spans="1:19" ht="15" hidden="1" customHeight="1"/>
    <row r="46" spans="1:19" ht="15" hidden="1" customHeight="1"/>
    <row r="47" spans="1:19" ht="15" hidden="1" customHeight="1"/>
    <row r="48" spans="1:19" ht="15" hidden="1" customHeight="1"/>
  </sheetData>
  <sheetProtection algorithmName="SHA-512" hashValue="+7hzpxZv1OoG6ABsIHti+H1tdXzeXQWHaDt8fC8KpyUYGaZyDB4V4bAn18JNcJ71JAliTbP2VFEhGeNOAaAL8Q==" saltValue="lr2ygXTnkQ6r8/yKjkiDbw==" spinCount="100000" sheet="1" formatColumns="0" formatRows="0" selectLockedCells="1"/>
  <mergeCells count="6">
    <mergeCell ref="B7:N7"/>
    <mergeCell ref="K28:M28"/>
    <mergeCell ref="C10:G10"/>
    <mergeCell ref="K10:M10"/>
    <mergeCell ref="K12:K14"/>
    <mergeCell ref="M12:M14"/>
  </mergeCells>
  <dataValidations count="1">
    <dataValidation type="date" operator="equal" allowBlank="1" showInputMessage="1" showErrorMessage="1" errorTitle="Perhatian:" error="diisi dengan format_x000a_DD/MM/YYY_x000a_Contoh:_x000a_21/07/2018" promptTitle="Perhatian:" prompt="diisi dengan format_x000a_DD/MM/YYY_x000a_Contoh:_x000a_21/07/2018" sqref="G26">
      <formula1>G26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5857" r:id="rId4" name="Image1">
          <controlPr locked="0" defaultSize="0" print="0" autoLine="0" r:id="rId5">
            <anchor moveWithCells="1">
              <from>
                <xdr:col>12</xdr:col>
                <xdr:colOff>1552575</xdr:colOff>
                <xdr:row>6</xdr:row>
                <xdr:rowOff>219075</xdr:rowOff>
              </from>
              <to>
                <xdr:col>12</xdr:col>
                <xdr:colOff>1838325</xdr:colOff>
                <xdr:row>6</xdr:row>
                <xdr:rowOff>476250</xdr:rowOff>
              </to>
            </anchor>
          </controlPr>
        </control>
      </mc:Choice>
      <mc:Fallback>
        <control shapeId="35857" r:id="rId4" name="Image1"/>
      </mc:Fallback>
    </mc:AlternateContent>
    <mc:AlternateContent xmlns:mc="http://schemas.openxmlformats.org/markup-compatibility/2006">
      <mc:Choice Requires="x14">
        <control shapeId="35858" r:id="rId6" name="Image2">
          <controlPr autoLine="0" r:id="rId7">
            <anchor moveWithCells="1">
              <from>
                <xdr:col>12</xdr:col>
                <xdr:colOff>1876425</xdr:colOff>
                <xdr:row>6</xdr:row>
                <xdr:rowOff>152400</xdr:rowOff>
              </from>
              <to>
                <xdr:col>13</xdr:col>
                <xdr:colOff>19050</xdr:colOff>
                <xdr:row>6</xdr:row>
                <xdr:rowOff>533400</xdr:rowOff>
              </to>
            </anchor>
          </controlPr>
        </control>
      </mc:Choice>
      <mc:Fallback>
        <control shapeId="35858" r:id="rId6" name="Image2"/>
      </mc:Fallback>
    </mc:AlternateContent>
    <mc:AlternateContent xmlns:mc="http://schemas.openxmlformats.org/markup-compatibility/2006">
      <mc:Choice Requires="x14">
        <control shapeId="35841" r:id="rId8" name="Button 1">
          <controlPr defaultSize="0" print="0" autoFill="0" autoPict="0" macro="[0]!CETAK_HALAMAN_BELAKANG_IPA" altText="Pendidikan Agama Islam">
            <anchor moveWithCells="1" sizeWithCells="1">
              <from>
                <xdr:col>10</xdr:col>
                <xdr:colOff>9525</xdr:colOff>
                <xdr:row>21</xdr:row>
                <xdr:rowOff>247650</xdr:rowOff>
              </from>
              <to>
                <xdr:col>11</xdr:col>
                <xdr:colOff>9525</xdr:colOff>
                <xdr:row>23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42" r:id="rId9" name="Button 2">
          <controlPr defaultSize="0" print="0" autoFill="0" autoPict="0" macro="[0]!CETAK_HALAMAN_DEPAN_IPA" altText="Pendidikan Agama Islam">
            <anchor moveWithCells="1" sizeWithCells="1">
              <from>
                <xdr:col>10</xdr:col>
                <xdr:colOff>9525</xdr:colOff>
                <xdr:row>19</xdr:row>
                <xdr:rowOff>171450</xdr:rowOff>
              </from>
              <to>
                <xdr:col>11</xdr:col>
                <xdr:colOff>9525</xdr:colOff>
                <xdr:row>21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43" r:id="rId10" name="Button 3">
          <controlPr defaultSize="0" print="0" autoFill="0" autoPict="0" macro="[0]!NILAI_IPA" altText="Pendidikan Agama Islam">
            <anchor moveWithCells="1" sizeWithCells="1">
              <from>
                <xdr:col>10</xdr:col>
                <xdr:colOff>9525</xdr:colOff>
                <xdr:row>17</xdr:row>
                <xdr:rowOff>95250</xdr:rowOff>
              </from>
              <to>
                <xdr:col>11</xdr:col>
                <xdr:colOff>9525</xdr:colOff>
                <xdr:row>19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47" r:id="rId11" name="Button 7">
          <controlPr defaultSize="0" print="0" autoFill="0" autoPict="0" macro="[0]!ENTRI_BIDATA_IPA" altText="Pendidikan Agama Islam">
            <anchor moveWithCells="1" sizeWithCells="1">
              <from>
                <xdr:col>10</xdr:col>
                <xdr:colOff>9525</xdr:colOff>
                <xdr:row>15</xdr:row>
                <xdr:rowOff>19050</xdr:rowOff>
              </from>
              <to>
                <xdr:col>11</xdr:col>
                <xdr:colOff>9525</xdr:colOff>
                <xdr:row>17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50" r:id="rId12" name="Button 10">
          <controlPr defaultSize="0" print="0" autoFill="0" autoPict="0" macro="[0]!CETAK_HALAMAN_BELAKANG_IPS" altText="Pendidikan Agama Islam">
            <anchor moveWithCells="1" sizeWithCells="1">
              <from>
                <xdr:col>12</xdr:col>
                <xdr:colOff>0</xdr:colOff>
                <xdr:row>21</xdr:row>
                <xdr:rowOff>257175</xdr:rowOff>
              </from>
              <to>
                <xdr:col>12</xdr:col>
                <xdr:colOff>2190750</xdr:colOff>
                <xdr:row>23</xdr:row>
                <xdr:rowOff>276225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51" r:id="rId13" name="Button 11">
          <controlPr defaultSize="0" print="0" autoFill="0" autoPict="0" macro="[0]!CETAK_HALAMAN_DEPAN_IPS" altText="Pendidikan Agama Islam">
            <anchor moveWithCells="1" sizeWithCells="1">
              <from>
                <xdr:col>12</xdr:col>
                <xdr:colOff>0</xdr:colOff>
                <xdr:row>19</xdr:row>
                <xdr:rowOff>180975</xdr:rowOff>
              </from>
              <to>
                <xdr:col>12</xdr:col>
                <xdr:colOff>2190750</xdr:colOff>
                <xdr:row>21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52" r:id="rId14" name="Button 12">
          <controlPr defaultSize="0" print="0" autoFill="0" autoPict="0" macro="[0]!NILAI_IPS" altText="Pendidikan Agama Islam">
            <anchor moveWithCells="1" sizeWithCells="1">
              <from>
                <xdr:col>12</xdr:col>
                <xdr:colOff>0</xdr:colOff>
                <xdr:row>17</xdr:row>
                <xdr:rowOff>104775</xdr:rowOff>
              </from>
              <to>
                <xdr:col>12</xdr:col>
                <xdr:colOff>2190750</xdr:colOff>
                <xdr:row>19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53" r:id="rId15" name="Button 13">
          <controlPr defaultSize="0" print="0" autoFill="0" autoPict="0" macro="[0]!ENTRI_BIODATA_IPS" altText="Pendidikan Agama Islam">
            <anchor moveWithCells="1" sizeWithCells="1">
              <from>
                <xdr:col>12</xdr:col>
                <xdr:colOff>0</xdr:colOff>
                <xdr:row>15</xdr:row>
                <xdr:rowOff>28575</xdr:rowOff>
              </from>
              <to>
                <xdr:col>12</xdr:col>
                <xdr:colOff>2190750</xdr:colOff>
                <xdr:row>17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55" r:id="rId16" name="Button 15">
          <controlPr defaultSize="0" print="0" autoFill="0" autoPict="0" macro="[0]!SIMPAN" altText="Pendidikan Agama Islam">
            <anchor moveWithCells="1" sizeWithCells="1">
              <from>
                <xdr:col>10</xdr:col>
                <xdr:colOff>0</xdr:colOff>
                <xdr:row>25</xdr:row>
                <xdr:rowOff>9525</xdr:rowOff>
              </from>
              <to>
                <xdr:col>13</xdr:col>
                <xdr:colOff>9525</xdr:colOff>
                <xdr:row>25</xdr:row>
                <xdr:rowOff>285750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5856" r:id="rId17" name="Button 16">
          <controlPr defaultSize="0" print="0" autoFill="0" autoPict="0" macro="[0]!KELUAR" altText="Pendidikan Agama Islam">
            <anchor moveWithCells="1" sizeWithCells="1">
              <from>
                <xdr:col>10</xdr:col>
                <xdr:colOff>0</xdr:colOff>
                <xdr:row>27</xdr:row>
                <xdr:rowOff>0</xdr:rowOff>
              </from>
              <to>
                <xdr:col>13</xdr:col>
                <xdr:colOff>9525</xdr:colOff>
                <xdr:row>27</xdr:row>
                <xdr:rowOff>276225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FF0000"/>
  </sheetPr>
  <dimension ref="A1:M211"/>
  <sheetViews>
    <sheetView showGridLines="0" showRowColHeaders="0" topLeftCell="A6" workbookViewId="0">
      <selection activeCell="H11" sqref="H11"/>
    </sheetView>
  </sheetViews>
  <sheetFormatPr defaultColWidth="0" defaultRowHeight="15" zeroHeight="1"/>
  <cols>
    <col min="1" max="1" width="23.85546875" style="6" customWidth="1"/>
    <col min="2" max="2" width="0.140625" style="6" customWidth="1"/>
    <col min="3" max="3" width="5.140625" style="6" customWidth="1"/>
    <col min="4" max="4" width="35.28515625" style="6" customWidth="1"/>
    <col min="5" max="5" width="9.140625" style="6" customWidth="1"/>
    <col min="6" max="6" width="11.5703125" style="19" customWidth="1"/>
    <col min="7" max="7" width="31.42578125" style="6" customWidth="1"/>
    <col min="8" max="8" width="18.7109375" style="6" customWidth="1"/>
    <col min="9" max="9" width="24.85546875" style="6" customWidth="1"/>
    <col min="10" max="10" width="22.7109375" style="6" customWidth="1"/>
    <col min="11" max="11" width="23.42578125" style="7" customWidth="1"/>
    <col min="12" max="13" width="0" style="6" hidden="1" customWidth="1"/>
    <col min="14" max="16384" width="9.140625" style="6" hidden="1"/>
  </cols>
  <sheetData>
    <row r="1" spans="1:13" hidden="1">
      <c r="A1" s="39"/>
      <c r="B1" s="7"/>
      <c r="C1" s="20">
        <v>49</v>
      </c>
      <c r="D1" s="7"/>
      <c r="E1" s="7"/>
      <c r="F1" s="8"/>
      <c r="G1" s="7"/>
      <c r="H1" s="7"/>
      <c r="I1" s="7"/>
      <c r="J1" s="7"/>
      <c r="L1" s="7"/>
    </row>
    <row r="2" spans="1:13" hidden="1">
      <c r="A2" s="7"/>
      <c r="B2" s="7"/>
      <c r="C2" s="7"/>
      <c r="D2" s="7"/>
      <c r="E2" s="7"/>
      <c r="F2" s="8"/>
      <c r="G2" s="7"/>
      <c r="H2" s="7"/>
      <c r="I2" s="7"/>
      <c r="J2" s="7"/>
      <c r="L2" s="7"/>
    </row>
    <row r="3" spans="1:13" hidden="1">
      <c r="A3" s="7"/>
      <c r="B3" s="7"/>
      <c r="C3" s="7"/>
      <c r="D3" s="7"/>
      <c r="E3" s="7"/>
      <c r="F3" s="8"/>
      <c r="G3" s="7"/>
      <c r="H3" s="7"/>
      <c r="I3" s="7"/>
      <c r="J3" s="7"/>
      <c r="L3" s="7"/>
    </row>
    <row r="4" spans="1:13" hidden="1">
      <c r="A4" s="7"/>
      <c r="B4" s="7"/>
      <c r="C4" s="7"/>
      <c r="D4" s="7"/>
      <c r="E4" s="7"/>
      <c r="F4" s="8"/>
      <c r="G4" s="7"/>
      <c r="H4" s="7"/>
      <c r="I4" s="7"/>
      <c r="J4" s="7"/>
      <c r="L4" s="7"/>
    </row>
    <row r="5" spans="1:13" hidden="1">
      <c r="A5" s="206"/>
      <c r="B5" s="7"/>
      <c r="C5" s="7"/>
      <c r="D5" s="7"/>
      <c r="E5" s="7"/>
      <c r="F5" s="8"/>
      <c r="G5" s="7"/>
      <c r="H5" s="7"/>
      <c r="I5" s="7"/>
      <c r="J5" s="7"/>
      <c r="L5" s="7"/>
    </row>
    <row r="6" spans="1:13" ht="7.5" customHeight="1">
      <c r="A6" s="206"/>
      <c r="B6" s="7"/>
      <c r="C6" s="7"/>
      <c r="D6" s="7"/>
      <c r="E6" s="7"/>
      <c r="F6" s="8"/>
      <c r="G6" s="7"/>
      <c r="H6" s="7"/>
      <c r="I6" s="7"/>
      <c r="J6" s="7"/>
      <c r="L6" s="7"/>
    </row>
    <row r="7" spans="1:13" ht="54.75" customHeight="1">
      <c r="A7" s="7"/>
      <c r="B7" s="9"/>
      <c r="C7" s="9"/>
      <c r="D7" s="10"/>
      <c r="E7" s="10"/>
      <c r="F7" s="71" t="s">
        <v>43</v>
      </c>
      <c r="G7" s="10"/>
      <c r="H7" s="10"/>
      <c r="I7" s="10"/>
      <c r="J7" s="10"/>
      <c r="L7" s="9"/>
    </row>
    <row r="8" spans="1:13" ht="7.5" customHeight="1">
      <c r="A8" s="7"/>
      <c r="B8" s="7"/>
      <c r="C8" s="7"/>
      <c r="D8" s="7"/>
      <c r="E8" s="7"/>
      <c r="F8" s="7"/>
      <c r="G8" s="7"/>
      <c r="H8" s="7"/>
      <c r="I8" s="7"/>
      <c r="J8" s="7"/>
      <c r="L8" s="7"/>
      <c r="M8" s="7"/>
    </row>
    <row r="9" spans="1:13" ht="27.75" customHeight="1">
      <c r="A9" s="11"/>
      <c r="B9" s="12"/>
      <c r="C9" s="21" t="s">
        <v>0</v>
      </c>
      <c r="D9" s="21" t="s">
        <v>1</v>
      </c>
      <c r="E9" s="21" t="s">
        <v>2</v>
      </c>
      <c r="F9" s="21" t="s">
        <v>3</v>
      </c>
      <c r="G9" s="21" t="s">
        <v>4</v>
      </c>
      <c r="H9" s="21" t="s">
        <v>5</v>
      </c>
      <c r="I9" s="21" t="s">
        <v>6</v>
      </c>
      <c r="J9" s="21" t="s">
        <v>7</v>
      </c>
    </row>
    <row r="10" spans="1:13" ht="20.100000000000001" customHeight="1">
      <c r="A10" s="7"/>
      <c r="B10" s="7"/>
      <c r="C10" s="13">
        <v>1</v>
      </c>
      <c r="D10" s="132" t="s">
        <v>51</v>
      </c>
      <c r="E10" s="133">
        <v>2716</v>
      </c>
      <c r="F10" s="134" t="s">
        <v>137</v>
      </c>
      <c r="G10" s="132" t="s">
        <v>186</v>
      </c>
      <c r="H10" s="135">
        <v>36545</v>
      </c>
      <c r="I10" s="133" t="s">
        <v>203</v>
      </c>
      <c r="J10" s="132" t="s">
        <v>294</v>
      </c>
    </row>
    <row r="11" spans="1:13" ht="20.100000000000001" customHeight="1">
      <c r="A11" s="7"/>
      <c r="B11" s="7"/>
      <c r="C11" s="13">
        <f>C10+1</f>
        <v>2</v>
      </c>
      <c r="D11" s="132" t="s">
        <v>52</v>
      </c>
      <c r="E11" s="133">
        <v>2723</v>
      </c>
      <c r="F11" s="134" t="s">
        <v>138</v>
      </c>
      <c r="G11" s="132" t="s">
        <v>187</v>
      </c>
      <c r="H11" s="135">
        <v>36821</v>
      </c>
      <c r="I11" s="133" t="s">
        <v>204</v>
      </c>
      <c r="J11" s="132" t="s">
        <v>252</v>
      </c>
    </row>
    <row r="12" spans="1:13" ht="20.100000000000001" customHeight="1">
      <c r="A12" s="7"/>
      <c r="B12" s="7"/>
      <c r="C12" s="13">
        <f t="shared" ref="C12:C75" si="0">C11+1</f>
        <v>3</v>
      </c>
      <c r="D12" s="132" t="s">
        <v>53</v>
      </c>
      <c r="E12" s="133">
        <v>2721</v>
      </c>
      <c r="F12" s="134" t="s">
        <v>139</v>
      </c>
      <c r="G12" s="132" t="s">
        <v>188</v>
      </c>
      <c r="H12" s="135">
        <v>36837</v>
      </c>
      <c r="I12" s="133" t="s">
        <v>205</v>
      </c>
      <c r="J12" s="132" t="s">
        <v>295</v>
      </c>
    </row>
    <row r="13" spans="1:13" ht="20.100000000000001" customHeight="1">
      <c r="A13" s="7"/>
      <c r="B13" s="7"/>
      <c r="C13" s="13">
        <f t="shared" si="0"/>
        <v>4</v>
      </c>
      <c r="D13" s="132" t="s">
        <v>54</v>
      </c>
      <c r="E13" s="133">
        <v>2719</v>
      </c>
      <c r="F13" s="134" t="s">
        <v>140</v>
      </c>
      <c r="G13" s="132" t="s">
        <v>189</v>
      </c>
      <c r="H13" s="135">
        <v>36447</v>
      </c>
      <c r="I13" s="133" t="s">
        <v>206</v>
      </c>
      <c r="J13" s="132" t="s">
        <v>253</v>
      </c>
    </row>
    <row r="14" spans="1:13" ht="20.100000000000001" customHeight="1">
      <c r="A14" s="7"/>
      <c r="B14" s="7"/>
      <c r="C14" s="13">
        <f t="shared" si="0"/>
        <v>5</v>
      </c>
      <c r="D14" s="132" t="s">
        <v>55</v>
      </c>
      <c r="E14" s="133">
        <v>2726</v>
      </c>
      <c r="F14" s="134" t="s">
        <v>141</v>
      </c>
      <c r="G14" s="132" t="s">
        <v>190</v>
      </c>
      <c r="H14" s="135">
        <v>36697</v>
      </c>
      <c r="I14" s="133" t="s">
        <v>207</v>
      </c>
      <c r="J14" s="132" t="s">
        <v>254</v>
      </c>
    </row>
    <row r="15" spans="1:13" ht="20.100000000000001" customHeight="1">
      <c r="A15" s="7"/>
      <c r="B15" s="7"/>
      <c r="C15" s="13">
        <f t="shared" si="0"/>
        <v>6</v>
      </c>
      <c r="D15" s="132" t="s">
        <v>56</v>
      </c>
      <c r="E15" s="133">
        <v>2733</v>
      </c>
      <c r="F15" s="134" t="s">
        <v>142</v>
      </c>
      <c r="G15" s="132" t="s">
        <v>191</v>
      </c>
      <c r="H15" s="135">
        <v>36660</v>
      </c>
      <c r="I15" s="133" t="s">
        <v>208</v>
      </c>
      <c r="J15" s="132" t="s">
        <v>255</v>
      </c>
    </row>
    <row r="16" spans="1:13" ht="20.100000000000001" customHeight="1">
      <c r="A16" s="7"/>
      <c r="B16" s="7"/>
      <c r="C16" s="13">
        <f t="shared" si="0"/>
        <v>7</v>
      </c>
      <c r="D16" s="132" t="s">
        <v>57</v>
      </c>
      <c r="E16" s="133">
        <v>2735</v>
      </c>
      <c r="F16" s="134" t="s">
        <v>143</v>
      </c>
      <c r="G16" s="132" t="s">
        <v>191</v>
      </c>
      <c r="H16" s="135">
        <v>36858</v>
      </c>
      <c r="I16" s="133" t="s">
        <v>209</v>
      </c>
      <c r="J16" s="132" t="s">
        <v>256</v>
      </c>
    </row>
    <row r="17" spans="1:10" ht="20.100000000000001" customHeight="1">
      <c r="A17" s="7"/>
      <c r="B17" s="7"/>
      <c r="C17" s="13">
        <f t="shared" si="0"/>
        <v>8</v>
      </c>
      <c r="D17" s="132" t="s">
        <v>58</v>
      </c>
      <c r="E17" s="133">
        <v>2742</v>
      </c>
      <c r="F17" s="134" t="s">
        <v>144</v>
      </c>
      <c r="G17" s="132" t="s">
        <v>192</v>
      </c>
      <c r="H17" s="135">
        <v>36651</v>
      </c>
      <c r="I17" s="133" t="s">
        <v>210</v>
      </c>
      <c r="J17" s="132" t="s">
        <v>257</v>
      </c>
    </row>
    <row r="18" spans="1:10" ht="20.100000000000001" customHeight="1">
      <c r="A18" s="7"/>
      <c r="B18" s="7"/>
      <c r="C18" s="13">
        <f t="shared" si="0"/>
        <v>9</v>
      </c>
      <c r="D18" s="132" t="s">
        <v>59</v>
      </c>
      <c r="E18" s="133">
        <v>2812</v>
      </c>
      <c r="F18" s="134" t="s">
        <v>145</v>
      </c>
      <c r="G18" s="132" t="s">
        <v>193</v>
      </c>
      <c r="H18" s="135">
        <v>36766</v>
      </c>
      <c r="I18" s="133" t="s">
        <v>211</v>
      </c>
      <c r="J18" s="132" t="s">
        <v>296</v>
      </c>
    </row>
    <row r="19" spans="1:10" ht="20.100000000000001" customHeight="1">
      <c r="A19" s="7"/>
      <c r="B19" s="7"/>
      <c r="C19" s="13">
        <f t="shared" si="0"/>
        <v>10</v>
      </c>
      <c r="D19" s="132" t="s">
        <v>60</v>
      </c>
      <c r="E19" s="133">
        <v>2743</v>
      </c>
      <c r="F19" s="134" t="s">
        <v>146</v>
      </c>
      <c r="G19" s="132" t="s">
        <v>194</v>
      </c>
      <c r="H19" s="135">
        <v>36575</v>
      </c>
      <c r="I19" s="133" t="s">
        <v>212</v>
      </c>
      <c r="J19" s="132" t="s">
        <v>258</v>
      </c>
    </row>
    <row r="20" spans="1:10" ht="20.100000000000001" customHeight="1">
      <c r="A20" s="7"/>
      <c r="B20" s="7"/>
      <c r="C20" s="13">
        <f t="shared" si="0"/>
        <v>11</v>
      </c>
      <c r="D20" s="132" t="s">
        <v>61</v>
      </c>
      <c r="E20" s="133">
        <v>2744</v>
      </c>
      <c r="F20" s="134" t="s">
        <v>147</v>
      </c>
      <c r="G20" s="132" t="s">
        <v>195</v>
      </c>
      <c r="H20" s="135">
        <v>36753</v>
      </c>
      <c r="I20" s="133" t="s">
        <v>213</v>
      </c>
      <c r="J20" s="132" t="s">
        <v>297</v>
      </c>
    </row>
    <row r="21" spans="1:10" ht="20.100000000000001" customHeight="1">
      <c r="A21" s="7"/>
      <c r="B21" s="7"/>
      <c r="C21" s="13">
        <f t="shared" si="0"/>
        <v>12</v>
      </c>
      <c r="D21" s="132" t="s">
        <v>62</v>
      </c>
      <c r="E21" s="133">
        <v>2758</v>
      </c>
      <c r="F21" s="134" t="s">
        <v>148</v>
      </c>
      <c r="G21" s="132" t="s">
        <v>189</v>
      </c>
      <c r="H21" s="135">
        <v>36758</v>
      </c>
      <c r="I21" s="133" t="s">
        <v>214</v>
      </c>
      <c r="J21" s="132" t="s">
        <v>259</v>
      </c>
    </row>
    <row r="22" spans="1:10" ht="20.100000000000001" customHeight="1">
      <c r="A22" s="7"/>
      <c r="B22" s="7"/>
      <c r="C22" s="13">
        <f t="shared" si="0"/>
        <v>13</v>
      </c>
      <c r="D22" s="132" t="s">
        <v>63</v>
      </c>
      <c r="E22" s="133" t="s">
        <v>100</v>
      </c>
      <c r="F22" s="134" t="s">
        <v>149</v>
      </c>
      <c r="G22" s="132" t="s">
        <v>525</v>
      </c>
      <c r="H22" s="135">
        <v>37121</v>
      </c>
      <c r="I22" s="133" t="s">
        <v>215</v>
      </c>
      <c r="J22" s="132" t="s">
        <v>260</v>
      </c>
    </row>
    <row r="23" spans="1:10" ht="20.100000000000001" customHeight="1">
      <c r="A23" s="7"/>
      <c r="B23" s="7"/>
      <c r="C23" s="13">
        <f t="shared" si="0"/>
        <v>14</v>
      </c>
      <c r="D23" s="132" t="s">
        <v>64</v>
      </c>
      <c r="E23" s="133" t="s">
        <v>101</v>
      </c>
      <c r="F23" s="134" t="s">
        <v>150</v>
      </c>
      <c r="G23" s="132" t="s">
        <v>196</v>
      </c>
      <c r="H23" s="135">
        <v>36746</v>
      </c>
      <c r="I23" s="133" t="s">
        <v>216</v>
      </c>
      <c r="J23" s="132" t="s">
        <v>261</v>
      </c>
    </row>
    <row r="24" spans="1:10" ht="20.100000000000001" customHeight="1">
      <c r="A24" s="7"/>
      <c r="B24" s="7"/>
      <c r="C24" s="13">
        <f t="shared" si="0"/>
        <v>15</v>
      </c>
      <c r="D24" s="132" t="s">
        <v>65</v>
      </c>
      <c r="E24" s="133" t="s">
        <v>102</v>
      </c>
      <c r="F24" s="134" t="s">
        <v>151</v>
      </c>
      <c r="G24" s="132" t="s">
        <v>197</v>
      </c>
      <c r="H24" s="135">
        <v>36569</v>
      </c>
      <c r="I24" s="133" t="s">
        <v>217</v>
      </c>
      <c r="J24" s="132" t="s">
        <v>526</v>
      </c>
    </row>
    <row r="25" spans="1:10" ht="20.100000000000001" customHeight="1">
      <c r="A25" s="7"/>
      <c r="B25" s="7"/>
      <c r="C25" s="13">
        <f t="shared" si="0"/>
        <v>16</v>
      </c>
      <c r="D25" s="132" t="s">
        <v>66</v>
      </c>
      <c r="E25" s="133" t="s">
        <v>103</v>
      </c>
      <c r="F25" s="134" t="s">
        <v>152</v>
      </c>
      <c r="G25" s="132" t="s">
        <v>193</v>
      </c>
      <c r="H25" s="135">
        <v>36730</v>
      </c>
      <c r="I25" s="133" t="s">
        <v>218</v>
      </c>
      <c r="J25" s="132" t="s">
        <v>298</v>
      </c>
    </row>
    <row r="26" spans="1:10" ht="20.100000000000001" customHeight="1">
      <c r="A26" s="7"/>
      <c r="B26" s="7"/>
      <c r="C26" s="13">
        <f t="shared" si="0"/>
        <v>17</v>
      </c>
      <c r="D26" s="132" t="s">
        <v>67</v>
      </c>
      <c r="E26" s="133" t="s">
        <v>104</v>
      </c>
      <c r="F26" s="134" t="s">
        <v>153</v>
      </c>
      <c r="G26" s="132" t="s">
        <v>189</v>
      </c>
      <c r="H26" s="135">
        <v>36317</v>
      </c>
      <c r="I26" s="133" t="s">
        <v>219</v>
      </c>
      <c r="J26" s="132" t="s">
        <v>262</v>
      </c>
    </row>
    <row r="27" spans="1:10" ht="20.100000000000001" customHeight="1">
      <c r="A27" s="7"/>
      <c r="B27" s="7"/>
      <c r="C27" s="13">
        <f t="shared" si="0"/>
        <v>18</v>
      </c>
      <c r="D27" s="132" t="s">
        <v>68</v>
      </c>
      <c r="E27" s="133" t="s">
        <v>105</v>
      </c>
      <c r="F27" s="134" t="s">
        <v>154</v>
      </c>
      <c r="G27" s="132" t="s">
        <v>198</v>
      </c>
      <c r="H27" s="135">
        <v>36656</v>
      </c>
      <c r="I27" s="133" t="s">
        <v>220</v>
      </c>
      <c r="J27" s="132" t="s">
        <v>263</v>
      </c>
    </row>
    <row r="28" spans="1:10" ht="20.100000000000001" customHeight="1">
      <c r="A28" s="7"/>
      <c r="B28" s="7"/>
      <c r="C28" s="13">
        <f t="shared" si="0"/>
        <v>19</v>
      </c>
      <c r="D28" s="132" t="s">
        <v>69</v>
      </c>
      <c r="E28" s="133" t="s">
        <v>106</v>
      </c>
      <c r="F28" s="134" t="s">
        <v>155</v>
      </c>
      <c r="G28" s="132" t="s">
        <v>194</v>
      </c>
      <c r="H28" s="135">
        <v>36671</v>
      </c>
      <c r="I28" s="133" t="s">
        <v>221</v>
      </c>
      <c r="J28" s="132" t="s">
        <v>264</v>
      </c>
    </row>
    <row r="29" spans="1:10" ht="20.100000000000001" customHeight="1">
      <c r="A29" s="7"/>
      <c r="B29" s="7"/>
      <c r="C29" s="13">
        <f t="shared" si="0"/>
        <v>20</v>
      </c>
      <c r="D29" s="132" t="s">
        <v>70</v>
      </c>
      <c r="E29" s="133" t="s">
        <v>107</v>
      </c>
      <c r="F29" s="134" t="s">
        <v>156</v>
      </c>
      <c r="G29" s="132" t="s">
        <v>191</v>
      </c>
      <c r="H29" s="135">
        <v>36790</v>
      </c>
      <c r="I29" s="133" t="s">
        <v>222</v>
      </c>
      <c r="J29" s="132" t="s">
        <v>265</v>
      </c>
    </row>
    <row r="30" spans="1:10" ht="20.100000000000001" customHeight="1">
      <c r="A30" s="7"/>
      <c r="B30" s="7"/>
      <c r="C30" s="13">
        <f t="shared" si="0"/>
        <v>21</v>
      </c>
      <c r="D30" s="132" t="s">
        <v>71</v>
      </c>
      <c r="E30" s="133" t="s">
        <v>108</v>
      </c>
      <c r="F30" s="134" t="s">
        <v>157</v>
      </c>
      <c r="G30" s="132" t="s">
        <v>196</v>
      </c>
      <c r="H30" s="135">
        <v>36656</v>
      </c>
      <c r="I30" s="133" t="s">
        <v>223</v>
      </c>
      <c r="J30" s="132" t="s">
        <v>266</v>
      </c>
    </row>
    <row r="31" spans="1:10" ht="20.100000000000001" customHeight="1">
      <c r="A31" s="7"/>
      <c r="B31" s="7"/>
      <c r="C31" s="13">
        <f t="shared" si="0"/>
        <v>22</v>
      </c>
      <c r="D31" s="132" t="s">
        <v>72</v>
      </c>
      <c r="E31" s="133" t="s">
        <v>109</v>
      </c>
      <c r="F31" s="134" t="s">
        <v>158</v>
      </c>
      <c r="G31" s="132" t="s">
        <v>191</v>
      </c>
      <c r="H31" s="135">
        <v>36613</v>
      </c>
      <c r="I31" s="133" t="s">
        <v>224</v>
      </c>
      <c r="J31" s="132" t="s">
        <v>267</v>
      </c>
    </row>
    <row r="32" spans="1:10" ht="20.100000000000001" customHeight="1">
      <c r="A32" s="7"/>
      <c r="B32" s="7"/>
      <c r="C32" s="13">
        <f t="shared" si="0"/>
        <v>23</v>
      </c>
      <c r="D32" s="132" t="s">
        <v>73</v>
      </c>
      <c r="E32" s="133" t="s">
        <v>110</v>
      </c>
      <c r="F32" s="134" t="s">
        <v>159</v>
      </c>
      <c r="G32" s="132" t="s">
        <v>191</v>
      </c>
      <c r="H32" s="135">
        <v>36771</v>
      </c>
      <c r="I32" s="133" t="s">
        <v>225</v>
      </c>
      <c r="J32" s="132" t="s">
        <v>268</v>
      </c>
    </row>
    <row r="33" spans="1:10" ht="20.100000000000001" customHeight="1">
      <c r="A33" s="7"/>
      <c r="B33" s="7"/>
      <c r="C33" s="13">
        <f t="shared" si="0"/>
        <v>24</v>
      </c>
      <c r="D33" s="132" t="s">
        <v>74</v>
      </c>
      <c r="E33" s="133" t="s">
        <v>111</v>
      </c>
      <c r="F33" s="134" t="s">
        <v>160</v>
      </c>
      <c r="G33" s="132" t="s">
        <v>191</v>
      </c>
      <c r="H33" s="135">
        <v>36564</v>
      </c>
      <c r="I33" s="133" t="s">
        <v>226</v>
      </c>
      <c r="J33" s="132" t="s">
        <v>269</v>
      </c>
    </row>
    <row r="34" spans="1:10" ht="20.100000000000001" customHeight="1">
      <c r="A34" s="7"/>
      <c r="B34" s="7"/>
      <c r="C34" s="13">
        <f t="shared" si="0"/>
        <v>25</v>
      </c>
      <c r="D34" s="132" t="s">
        <v>75</v>
      </c>
      <c r="E34" s="133" t="s">
        <v>112</v>
      </c>
      <c r="F34" s="134" t="s">
        <v>161</v>
      </c>
      <c r="G34" s="132" t="s">
        <v>199</v>
      </c>
      <c r="H34" s="135">
        <v>36283</v>
      </c>
      <c r="I34" s="133" t="s">
        <v>227</v>
      </c>
      <c r="J34" s="132" t="s">
        <v>527</v>
      </c>
    </row>
    <row r="35" spans="1:10" ht="20.100000000000001" customHeight="1">
      <c r="A35" s="7"/>
      <c r="B35" s="7"/>
      <c r="C35" s="13">
        <f t="shared" si="0"/>
        <v>26</v>
      </c>
      <c r="D35" s="132" t="s">
        <v>76</v>
      </c>
      <c r="E35" s="133" t="s">
        <v>113</v>
      </c>
      <c r="F35" s="134" t="s">
        <v>162</v>
      </c>
      <c r="G35" s="132" t="s">
        <v>190</v>
      </c>
      <c r="H35" s="135">
        <v>36745</v>
      </c>
      <c r="I35" s="133" t="s">
        <v>228</v>
      </c>
      <c r="J35" s="132" t="s">
        <v>271</v>
      </c>
    </row>
    <row r="36" spans="1:10" ht="20.100000000000001" customHeight="1">
      <c r="A36" s="7"/>
      <c r="B36" s="7"/>
      <c r="C36" s="13">
        <f t="shared" si="0"/>
        <v>27</v>
      </c>
      <c r="D36" s="132" t="s">
        <v>77</v>
      </c>
      <c r="E36" s="133" t="s">
        <v>114</v>
      </c>
      <c r="F36" s="134" t="s">
        <v>163</v>
      </c>
      <c r="G36" s="132" t="s">
        <v>200</v>
      </c>
      <c r="H36" s="135">
        <v>36564</v>
      </c>
      <c r="I36" s="133" t="s">
        <v>229</v>
      </c>
      <c r="J36" s="132" t="s">
        <v>272</v>
      </c>
    </row>
    <row r="37" spans="1:10" ht="20.100000000000001" customHeight="1">
      <c r="A37" s="7"/>
      <c r="B37" s="7"/>
      <c r="C37" s="13">
        <f t="shared" si="0"/>
        <v>28</v>
      </c>
      <c r="D37" s="132" t="s">
        <v>78</v>
      </c>
      <c r="E37" s="133" t="s">
        <v>115</v>
      </c>
      <c r="F37" s="134" t="s">
        <v>164</v>
      </c>
      <c r="G37" s="132" t="s">
        <v>188</v>
      </c>
      <c r="H37" s="135">
        <v>36678</v>
      </c>
      <c r="I37" s="133" t="s">
        <v>230</v>
      </c>
      <c r="J37" s="132" t="s">
        <v>273</v>
      </c>
    </row>
    <row r="38" spans="1:10" ht="20.100000000000001" customHeight="1">
      <c r="A38" s="7"/>
      <c r="B38" s="7"/>
      <c r="C38" s="13">
        <f t="shared" si="0"/>
        <v>29</v>
      </c>
      <c r="D38" s="132" t="s">
        <v>79</v>
      </c>
      <c r="E38" s="133" t="s">
        <v>116</v>
      </c>
      <c r="F38" s="134" t="s">
        <v>165</v>
      </c>
      <c r="G38" s="132" t="s">
        <v>194</v>
      </c>
      <c r="H38" s="135">
        <v>36852</v>
      </c>
      <c r="I38" s="133" t="s">
        <v>231</v>
      </c>
      <c r="J38" s="132" t="s">
        <v>274</v>
      </c>
    </row>
    <row r="39" spans="1:10" ht="20.100000000000001" customHeight="1">
      <c r="A39" s="7"/>
      <c r="B39" s="7"/>
      <c r="C39" s="13">
        <f t="shared" si="0"/>
        <v>30</v>
      </c>
      <c r="D39" s="132" t="s">
        <v>80</v>
      </c>
      <c r="E39" s="133" t="s">
        <v>117</v>
      </c>
      <c r="F39" s="134" t="s">
        <v>166</v>
      </c>
      <c r="G39" s="132" t="s">
        <v>199</v>
      </c>
      <c r="H39" s="135">
        <v>36646</v>
      </c>
      <c r="I39" s="133" t="s">
        <v>232</v>
      </c>
      <c r="J39" s="132" t="s">
        <v>275</v>
      </c>
    </row>
    <row r="40" spans="1:10" ht="20.100000000000001" customHeight="1">
      <c r="A40" s="7"/>
      <c r="B40" s="7"/>
      <c r="C40" s="13">
        <f t="shared" si="0"/>
        <v>31</v>
      </c>
      <c r="D40" s="132" t="s">
        <v>81</v>
      </c>
      <c r="E40" s="133" t="s">
        <v>118</v>
      </c>
      <c r="F40" s="134" t="s">
        <v>167</v>
      </c>
      <c r="G40" s="132" t="s">
        <v>199</v>
      </c>
      <c r="H40" s="135">
        <v>36788</v>
      </c>
      <c r="I40" s="133" t="s">
        <v>233</v>
      </c>
      <c r="J40" s="132" t="s">
        <v>276</v>
      </c>
    </row>
    <row r="41" spans="1:10" ht="20.100000000000001" customHeight="1">
      <c r="A41" s="7"/>
      <c r="B41" s="7"/>
      <c r="C41" s="13">
        <f t="shared" si="0"/>
        <v>32</v>
      </c>
      <c r="D41" s="132" t="s">
        <v>82</v>
      </c>
      <c r="E41" s="133" t="s">
        <v>119</v>
      </c>
      <c r="F41" s="134" t="s">
        <v>168</v>
      </c>
      <c r="G41" s="132" t="s">
        <v>189</v>
      </c>
      <c r="H41" s="135">
        <v>35585</v>
      </c>
      <c r="I41" s="133" t="s">
        <v>234</v>
      </c>
      <c r="J41" s="132" t="s">
        <v>528</v>
      </c>
    </row>
    <row r="42" spans="1:10" ht="20.100000000000001" customHeight="1">
      <c r="A42" s="7"/>
      <c r="B42" s="7"/>
      <c r="C42" s="13">
        <f t="shared" si="0"/>
        <v>33</v>
      </c>
      <c r="D42" s="132" t="s">
        <v>83</v>
      </c>
      <c r="E42" s="133" t="s">
        <v>120</v>
      </c>
      <c r="F42" s="134" t="s">
        <v>169</v>
      </c>
      <c r="G42" s="132" t="s">
        <v>197</v>
      </c>
      <c r="H42" s="135">
        <v>36651</v>
      </c>
      <c r="I42" s="133" t="s">
        <v>235</v>
      </c>
      <c r="J42" s="132" t="s">
        <v>277</v>
      </c>
    </row>
    <row r="43" spans="1:10" ht="20.100000000000001" customHeight="1">
      <c r="A43" s="7"/>
      <c r="B43" s="7"/>
      <c r="C43" s="13">
        <f t="shared" si="0"/>
        <v>34</v>
      </c>
      <c r="D43" s="132" t="s">
        <v>84</v>
      </c>
      <c r="E43" s="133" t="s">
        <v>121</v>
      </c>
      <c r="F43" s="134" t="s">
        <v>170</v>
      </c>
      <c r="G43" s="132" t="s">
        <v>186</v>
      </c>
      <c r="H43" s="135">
        <v>36533</v>
      </c>
      <c r="I43" s="133" t="s">
        <v>236</v>
      </c>
      <c r="J43" s="132" t="s">
        <v>278</v>
      </c>
    </row>
    <row r="44" spans="1:10" ht="20.100000000000001" customHeight="1">
      <c r="A44" s="7"/>
      <c r="B44" s="7"/>
      <c r="C44" s="13">
        <f t="shared" si="0"/>
        <v>35</v>
      </c>
      <c r="D44" s="132" t="s">
        <v>85</v>
      </c>
      <c r="E44" s="133" t="s">
        <v>122</v>
      </c>
      <c r="F44" s="134" t="s">
        <v>171</v>
      </c>
      <c r="G44" s="132" t="s">
        <v>188</v>
      </c>
      <c r="H44" s="135">
        <v>36683</v>
      </c>
      <c r="I44" s="133" t="s">
        <v>237</v>
      </c>
      <c r="J44" s="132" t="s">
        <v>279</v>
      </c>
    </row>
    <row r="45" spans="1:10" ht="20.100000000000001" customHeight="1">
      <c r="A45" s="7"/>
      <c r="B45" s="7"/>
      <c r="C45" s="13">
        <f t="shared" si="0"/>
        <v>36</v>
      </c>
      <c r="D45" s="132" t="s">
        <v>86</v>
      </c>
      <c r="E45" s="133" t="s">
        <v>123</v>
      </c>
      <c r="F45" s="134" t="s">
        <v>172</v>
      </c>
      <c r="G45" s="132" t="s">
        <v>197</v>
      </c>
      <c r="H45" s="135">
        <v>36731</v>
      </c>
      <c r="I45" s="133" t="s">
        <v>238</v>
      </c>
      <c r="J45" s="132" t="s">
        <v>280</v>
      </c>
    </row>
    <row r="46" spans="1:10" ht="20.100000000000001" customHeight="1">
      <c r="A46" s="7"/>
      <c r="B46" s="7"/>
      <c r="C46" s="13">
        <f t="shared" si="0"/>
        <v>37</v>
      </c>
      <c r="D46" s="132" t="s">
        <v>87</v>
      </c>
      <c r="E46" s="133" t="s">
        <v>124</v>
      </c>
      <c r="F46" s="134" t="s">
        <v>173</v>
      </c>
      <c r="G46" s="132" t="s">
        <v>199</v>
      </c>
      <c r="H46" s="135">
        <v>36807</v>
      </c>
      <c r="I46" s="133" t="s">
        <v>239</v>
      </c>
      <c r="J46" s="132" t="s">
        <v>281</v>
      </c>
    </row>
    <row r="47" spans="1:10" ht="20.100000000000001" customHeight="1">
      <c r="A47" s="7"/>
      <c r="B47" s="7"/>
      <c r="C47" s="13">
        <f t="shared" si="0"/>
        <v>38</v>
      </c>
      <c r="D47" s="132" t="s">
        <v>88</v>
      </c>
      <c r="E47" s="133" t="s">
        <v>125</v>
      </c>
      <c r="F47" s="134" t="s">
        <v>174</v>
      </c>
      <c r="G47" s="132" t="s">
        <v>189</v>
      </c>
      <c r="H47" s="135">
        <v>36035</v>
      </c>
      <c r="I47" s="133" t="s">
        <v>240</v>
      </c>
      <c r="J47" s="132" t="s">
        <v>282</v>
      </c>
    </row>
    <row r="48" spans="1:10" ht="20.100000000000001" customHeight="1">
      <c r="A48" s="7"/>
      <c r="B48" s="7"/>
      <c r="C48" s="13">
        <f t="shared" si="0"/>
        <v>39</v>
      </c>
      <c r="D48" s="132" t="s">
        <v>89</v>
      </c>
      <c r="E48" s="133" t="s">
        <v>126</v>
      </c>
      <c r="F48" s="134" t="s">
        <v>175</v>
      </c>
      <c r="G48" s="132" t="s">
        <v>186</v>
      </c>
      <c r="H48" s="135">
        <v>36585</v>
      </c>
      <c r="I48" s="133" t="s">
        <v>241</v>
      </c>
      <c r="J48" s="132" t="s">
        <v>283</v>
      </c>
    </row>
    <row r="49" spans="1:10" ht="20.100000000000001" customHeight="1">
      <c r="A49" s="7"/>
      <c r="B49" s="7"/>
      <c r="C49" s="13">
        <f t="shared" si="0"/>
        <v>40</v>
      </c>
      <c r="D49" s="132" t="s">
        <v>90</v>
      </c>
      <c r="E49" s="133" t="s">
        <v>127</v>
      </c>
      <c r="F49" s="134" t="s">
        <v>176</v>
      </c>
      <c r="G49" s="132" t="s">
        <v>201</v>
      </c>
      <c r="H49" s="135">
        <v>36603</v>
      </c>
      <c r="I49" s="133" t="s">
        <v>242</v>
      </c>
      <c r="J49" s="132" t="s">
        <v>284</v>
      </c>
    </row>
    <row r="50" spans="1:10" ht="20.100000000000001" customHeight="1">
      <c r="A50" s="7"/>
      <c r="B50" s="7"/>
      <c r="C50" s="13">
        <f t="shared" si="0"/>
        <v>41</v>
      </c>
      <c r="D50" s="132" t="s">
        <v>91</v>
      </c>
      <c r="E50" s="133" t="s">
        <v>128</v>
      </c>
      <c r="F50" s="134" t="s">
        <v>177</v>
      </c>
      <c r="G50" s="132" t="s">
        <v>191</v>
      </c>
      <c r="H50" s="135">
        <v>36771</v>
      </c>
      <c r="I50" s="133" t="s">
        <v>243</v>
      </c>
      <c r="J50" s="132" t="s">
        <v>285</v>
      </c>
    </row>
    <row r="51" spans="1:10" ht="20.100000000000001" customHeight="1">
      <c r="A51" s="7"/>
      <c r="B51" s="7"/>
      <c r="C51" s="13">
        <f t="shared" si="0"/>
        <v>42</v>
      </c>
      <c r="D51" s="132" t="s">
        <v>92</v>
      </c>
      <c r="E51" s="133" t="s">
        <v>129</v>
      </c>
      <c r="F51" s="134" t="s">
        <v>178</v>
      </c>
      <c r="G51" s="132" t="s">
        <v>193</v>
      </c>
      <c r="H51" s="135">
        <v>37052</v>
      </c>
      <c r="I51" s="133" t="s">
        <v>244</v>
      </c>
      <c r="J51" s="132" t="s">
        <v>286</v>
      </c>
    </row>
    <row r="52" spans="1:10" ht="20.100000000000001" customHeight="1">
      <c r="A52" s="7"/>
      <c r="B52" s="7"/>
      <c r="C52" s="13">
        <f t="shared" si="0"/>
        <v>43</v>
      </c>
      <c r="D52" s="132" t="s">
        <v>93</v>
      </c>
      <c r="E52" s="133" t="s">
        <v>130</v>
      </c>
      <c r="F52" s="134" t="s">
        <v>179</v>
      </c>
      <c r="G52" s="132" t="s">
        <v>189</v>
      </c>
      <c r="H52" s="135">
        <v>36685</v>
      </c>
      <c r="I52" s="133" t="s">
        <v>245</v>
      </c>
      <c r="J52" s="132" t="s">
        <v>287</v>
      </c>
    </row>
    <row r="53" spans="1:10" ht="20.100000000000001" customHeight="1">
      <c r="A53" s="7"/>
      <c r="B53" s="7"/>
      <c r="C53" s="13">
        <f t="shared" si="0"/>
        <v>44</v>
      </c>
      <c r="D53" s="132" t="s">
        <v>94</v>
      </c>
      <c r="E53" s="133" t="s">
        <v>131</v>
      </c>
      <c r="F53" s="134" t="s">
        <v>180</v>
      </c>
      <c r="G53" s="132" t="s">
        <v>202</v>
      </c>
      <c r="H53" s="135">
        <v>36657</v>
      </c>
      <c r="I53" s="133" t="s">
        <v>246</v>
      </c>
      <c r="J53" s="132" t="s">
        <v>288</v>
      </c>
    </row>
    <row r="54" spans="1:10" ht="20.100000000000001" customHeight="1">
      <c r="A54" s="7"/>
      <c r="B54" s="7"/>
      <c r="C54" s="13">
        <f t="shared" si="0"/>
        <v>45</v>
      </c>
      <c r="D54" s="132" t="s">
        <v>95</v>
      </c>
      <c r="E54" s="133" t="s">
        <v>132</v>
      </c>
      <c r="F54" s="134" t="s">
        <v>181</v>
      </c>
      <c r="G54" s="132" t="s">
        <v>192</v>
      </c>
      <c r="H54" s="135">
        <v>36569</v>
      </c>
      <c r="I54" s="133" t="s">
        <v>247</v>
      </c>
      <c r="J54" s="132" t="s">
        <v>289</v>
      </c>
    </row>
    <row r="55" spans="1:10" ht="20.100000000000001" customHeight="1">
      <c r="A55" s="7"/>
      <c r="B55" s="7"/>
      <c r="C55" s="13">
        <f t="shared" si="0"/>
        <v>46</v>
      </c>
      <c r="D55" s="132" t="s">
        <v>96</v>
      </c>
      <c r="E55" s="133" t="s">
        <v>133</v>
      </c>
      <c r="F55" s="134" t="s">
        <v>182</v>
      </c>
      <c r="G55" s="132" t="s">
        <v>198</v>
      </c>
      <c r="H55" s="135">
        <v>36505</v>
      </c>
      <c r="I55" s="133" t="s">
        <v>248</v>
      </c>
      <c r="J55" s="132" t="s">
        <v>290</v>
      </c>
    </row>
    <row r="56" spans="1:10" ht="20.100000000000001" customHeight="1">
      <c r="A56" s="7"/>
      <c r="B56" s="7"/>
      <c r="C56" s="13">
        <f t="shared" si="0"/>
        <v>47</v>
      </c>
      <c r="D56" s="132" t="s">
        <v>97</v>
      </c>
      <c r="E56" s="133" t="s">
        <v>134</v>
      </c>
      <c r="F56" s="134" t="s">
        <v>183</v>
      </c>
      <c r="G56" s="132" t="s">
        <v>197</v>
      </c>
      <c r="H56" s="135">
        <v>36710</v>
      </c>
      <c r="I56" s="133" t="s">
        <v>249</v>
      </c>
      <c r="J56" s="132" t="s">
        <v>291</v>
      </c>
    </row>
    <row r="57" spans="1:10" ht="20.100000000000001" customHeight="1">
      <c r="A57" s="7"/>
      <c r="B57" s="7"/>
      <c r="C57" s="13">
        <f t="shared" si="0"/>
        <v>48</v>
      </c>
      <c r="D57" s="132" t="s">
        <v>98</v>
      </c>
      <c r="E57" s="133" t="s">
        <v>135</v>
      </c>
      <c r="F57" s="134" t="s">
        <v>184</v>
      </c>
      <c r="G57" s="132" t="s">
        <v>191</v>
      </c>
      <c r="H57" s="135">
        <v>36621</v>
      </c>
      <c r="I57" s="133" t="s">
        <v>250</v>
      </c>
      <c r="J57" s="132" t="s">
        <v>292</v>
      </c>
    </row>
    <row r="58" spans="1:10" ht="20.100000000000001" customHeight="1">
      <c r="A58" s="7"/>
      <c r="B58" s="7"/>
      <c r="C58" s="13">
        <f t="shared" si="0"/>
        <v>49</v>
      </c>
      <c r="D58" s="132" t="s">
        <v>99</v>
      </c>
      <c r="E58" s="133" t="s">
        <v>136</v>
      </c>
      <c r="F58" s="134" t="s">
        <v>185</v>
      </c>
      <c r="G58" s="132" t="s">
        <v>189</v>
      </c>
      <c r="H58" s="135">
        <v>36540</v>
      </c>
      <c r="I58" s="133" t="s">
        <v>251</v>
      </c>
      <c r="J58" s="132" t="s">
        <v>293</v>
      </c>
    </row>
    <row r="59" spans="1:10" ht="20.100000000000001" hidden="1" customHeight="1">
      <c r="A59" s="7"/>
      <c r="B59" s="7"/>
      <c r="C59" s="13">
        <f t="shared" si="0"/>
        <v>50</v>
      </c>
      <c r="D59" s="2"/>
      <c r="E59" s="1"/>
      <c r="F59" s="3"/>
      <c r="G59" s="4"/>
      <c r="H59" s="72">
        <v>43454</v>
      </c>
      <c r="I59" s="1"/>
      <c r="J59" s="4"/>
    </row>
    <row r="60" spans="1:10" ht="20.100000000000001" hidden="1" customHeight="1">
      <c r="A60" s="7"/>
      <c r="B60" s="7"/>
      <c r="C60" s="13">
        <f t="shared" si="0"/>
        <v>51</v>
      </c>
      <c r="D60" s="2"/>
      <c r="E60" s="1"/>
      <c r="F60" s="3"/>
      <c r="G60" s="4"/>
      <c r="H60" s="72"/>
      <c r="I60" s="1"/>
      <c r="J60" s="4"/>
    </row>
    <row r="61" spans="1:10" ht="20.100000000000001" hidden="1" customHeight="1">
      <c r="A61" s="7"/>
      <c r="B61" s="7"/>
      <c r="C61" s="13">
        <f t="shared" si="0"/>
        <v>52</v>
      </c>
      <c r="D61" s="2"/>
      <c r="E61" s="1"/>
      <c r="F61" s="3"/>
      <c r="G61" s="4"/>
      <c r="H61" s="72"/>
      <c r="I61" s="1"/>
      <c r="J61" s="4"/>
    </row>
    <row r="62" spans="1:10" ht="20.100000000000001" hidden="1" customHeight="1">
      <c r="A62" s="7"/>
      <c r="B62" s="7"/>
      <c r="C62" s="13">
        <f t="shared" si="0"/>
        <v>53</v>
      </c>
      <c r="D62" s="2"/>
      <c r="E62" s="1"/>
      <c r="F62" s="3"/>
      <c r="G62" s="4"/>
      <c r="H62" s="72"/>
      <c r="I62" s="1"/>
      <c r="J62" s="4"/>
    </row>
    <row r="63" spans="1:10" ht="20.100000000000001" hidden="1" customHeight="1">
      <c r="A63" s="7"/>
      <c r="B63" s="7"/>
      <c r="C63" s="13">
        <f t="shared" si="0"/>
        <v>54</v>
      </c>
      <c r="D63" s="2"/>
      <c r="E63" s="1"/>
      <c r="F63" s="3"/>
      <c r="G63" s="4"/>
      <c r="H63" s="72"/>
      <c r="I63" s="1"/>
      <c r="J63" s="4"/>
    </row>
    <row r="64" spans="1:10" ht="20.100000000000001" hidden="1" customHeight="1">
      <c r="A64" s="7"/>
      <c r="B64" s="7"/>
      <c r="C64" s="13">
        <f t="shared" si="0"/>
        <v>55</v>
      </c>
      <c r="D64" s="2"/>
      <c r="E64" s="1"/>
      <c r="F64" s="3"/>
      <c r="G64" s="4"/>
      <c r="H64" s="72"/>
      <c r="I64" s="1"/>
      <c r="J64" s="4"/>
    </row>
    <row r="65" spans="1:10" ht="20.100000000000001" hidden="1" customHeight="1">
      <c r="A65" s="7"/>
      <c r="B65" s="7"/>
      <c r="C65" s="13">
        <f t="shared" si="0"/>
        <v>56</v>
      </c>
      <c r="D65" s="2"/>
      <c r="E65" s="1"/>
      <c r="F65" s="3"/>
      <c r="G65" s="4"/>
      <c r="H65" s="72"/>
      <c r="I65" s="1"/>
      <c r="J65" s="4"/>
    </row>
    <row r="66" spans="1:10" ht="20.100000000000001" hidden="1" customHeight="1">
      <c r="A66" s="7"/>
      <c r="B66" s="7"/>
      <c r="C66" s="13">
        <f t="shared" si="0"/>
        <v>57</v>
      </c>
      <c r="D66" s="2"/>
      <c r="E66" s="1"/>
      <c r="F66" s="3"/>
      <c r="G66" s="4"/>
      <c r="H66" s="72"/>
      <c r="I66" s="1"/>
      <c r="J66" s="4"/>
    </row>
    <row r="67" spans="1:10" ht="20.100000000000001" hidden="1" customHeight="1">
      <c r="A67" s="7"/>
      <c r="B67" s="7"/>
      <c r="C67" s="13">
        <f t="shared" si="0"/>
        <v>58</v>
      </c>
      <c r="D67" s="2"/>
      <c r="E67" s="1"/>
      <c r="F67" s="3"/>
      <c r="G67" s="4"/>
      <c r="H67" s="72"/>
      <c r="I67" s="1"/>
      <c r="J67" s="4"/>
    </row>
    <row r="68" spans="1:10" ht="20.100000000000001" hidden="1" customHeight="1">
      <c r="A68" s="7"/>
      <c r="B68" s="7"/>
      <c r="C68" s="13">
        <f t="shared" si="0"/>
        <v>59</v>
      </c>
      <c r="D68" s="2"/>
      <c r="E68" s="1"/>
      <c r="F68" s="3"/>
      <c r="G68" s="4"/>
      <c r="H68" s="72"/>
      <c r="I68" s="1"/>
      <c r="J68" s="4"/>
    </row>
    <row r="69" spans="1:10" ht="20.100000000000001" hidden="1" customHeight="1">
      <c r="A69" s="7"/>
      <c r="B69" s="7"/>
      <c r="C69" s="13">
        <f t="shared" si="0"/>
        <v>60</v>
      </c>
      <c r="D69" s="2"/>
      <c r="E69" s="1"/>
      <c r="F69" s="3"/>
      <c r="G69" s="4"/>
      <c r="H69" s="72"/>
      <c r="I69" s="1"/>
      <c r="J69" s="4"/>
    </row>
    <row r="70" spans="1:10" ht="20.100000000000001" hidden="1" customHeight="1">
      <c r="A70" s="7"/>
      <c r="B70" s="7"/>
      <c r="C70" s="13">
        <f t="shared" si="0"/>
        <v>61</v>
      </c>
      <c r="D70" s="2"/>
      <c r="E70" s="1"/>
      <c r="F70" s="3"/>
      <c r="G70" s="4"/>
      <c r="H70" s="72"/>
      <c r="I70" s="1"/>
      <c r="J70" s="4"/>
    </row>
    <row r="71" spans="1:10" ht="20.100000000000001" hidden="1" customHeight="1">
      <c r="A71" s="7"/>
      <c r="B71" s="7"/>
      <c r="C71" s="13">
        <f t="shared" si="0"/>
        <v>62</v>
      </c>
      <c r="D71" s="2"/>
      <c r="E71" s="1"/>
      <c r="F71" s="3"/>
      <c r="G71" s="4"/>
      <c r="H71" s="72"/>
      <c r="I71" s="1"/>
      <c r="J71" s="4"/>
    </row>
    <row r="72" spans="1:10" ht="20.100000000000001" hidden="1" customHeight="1">
      <c r="A72" s="7"/>
      <c r="B72" s="7"/>
      <c r="C72" s="13">
        <f t="shared" si="0"/>
        <v>63</v>
      </c>
      <c r="D72" s="2"/>
      <c r="E72" s="1"/>
      <c r="F72" s="3"/>
      <c r="G72" s="4"/>
      <c r="H72" s="72"/>
      <c r="I72" s="1"/>
      <c r="J72" s="4"/>
    </row>
    <row r="73" spans="1:10" ht="20.100000000000001" hidden="1" customHeight="1">
      <c r="A73" s="7"/>
      <c r="B73" s="7"/>
      <c r="C73" s="13">
        <f t="shared" si="0"/>
        <v>64</v>
      </c>
      <c r="D73" s="2"/>
      <c r="E73" s="1"/>
      <c r="F73" s="3"/>
      <c r="G73" s="4"/>
      <c r="H73" s="72"/>
      <c r="I73" s="1"/>
      <c r="J73" s="4"/>
    </row>
    <row r="74" spans="1:10" ht="20.100000000000001" hidden="1" customHeight="1">
      <c r="A74" s="7"/>
      <c r="B74" s="7"/>
      <c r="C74" s="13">
        <f t="shared" si="0"/>
        <v>65</v>
      </c>
      <c r="D74" s="2"/>
      <c r="E74" s="1"/>
      <c r="F74" s="3"/>
      <c r="G74" s="4"/>
      <c r="H74" s="72"/>
      <c r="I74" s="1"/>
      <c r="J74" s="4"/>
    </row>
    <row r="75" spans="1:10" ht="20.100000000000001" hidden="1" customHeight="1">
      <c r="A75" s="7"/>
      <c r="B75" s="7"/>
      <c r="C75" s="13">
        <f t="shared" si="0"/>
        <v>66</v>
      </c>
      <c r="D75" s="2"/>
      <c r="E75" s="1"/>
      <c r="F75" s="3"/>
      <c r="G75" s="4"/>
      <c r="H75" s="72"/>
      <c r="I75" s="1"/>
      <c r="J75" s="4"/>
    </row>
    <row r="76" spans="1:10" ht="20.100000000000001" hidden="1" customHeight="1">
      <c r="A76" s="7"/>
      <c r="B76" s="7"/>
      <c r="C76" s="13">
        <f t="shared" ref="C76:C139" si="1">C75+1</f>
        <v>67</v>
      </c>
      <c r="D76" s="2"/>
      <c r="E76" s="1"/>
      <c r="F76" s="3"/>
      <c r="G76" s="4"/>
      <c r="H76" s="72"/>
      <c r="I76" s="1"/>
      <c r="J76" s="4"/>
    </row>
    <row r="77" spans="1:10" ht="20.100000000000001" hidden="1" customHeight="1">
      <c r="A77" s="7"/>
      <c r="B77" s="7"/>
      <c r="C77" s="13">
        <f t="shared" si="1"/>
        <v>68</v>
      </c>
      <c r="D77" s="2"/>
      <c r="E77" s="1"/>
      <c r="F77" s="3"/>
      <c r="G77" s="4"/>
      <c r="H77" s="72"/>
      <c r="I77" s="1"/>
      <c r="J77" s="4"/>
    </row>
    <row r="78" spans="1:10" ht="20.100000000000001" hidden="1" customHeight="1">
      <c r="A78" s="7"/>
      <c r="B78" s="7"/>
      <c r="C78" s="13">
        <f t="shared" si="1"/>
        <v>69</v>
      </c>
      <c r="D78" s="2"/>
      <c r="E78" s="1"/>
      <c r="F78" s="3"/>
      <c r="G78" s="4"/>
      <c r="H78" s="72"/>
      <c r="I78" s="1"/>
      <c r="J78" s="4"/>
    </row>
    <row r="79" spans="1:10" ht="20.100000000000001" hidden="1" customHeight="1">
      <c r="A79" s="7"/>
      <c r="B79" s="7"/>
      <c r="C79" s="13">
        <f t="shared" si="1"/>
        <v>70</v>
      </c>
      <c r="D79" s="2"/>
      <c r="E79" s="1"/>
      <c r="F79" s="3"/>
      <c r="G79" s="4"/>
      <c r="H79" s="72"/>
      <c r="I79" s="1"/>
      <c r="J79" s="4"/>
    </row>
    <row r="80" spans="1:10" ht="20.100000000000001" hidden="1" customHeight="1">
      <c r="A80" s="7"/>
      <c r="B80" s="7"/>
      <c r="C80" s="13">
        <f t="shared" si="1"/>
        <v>71</v>
      </c>
      <c r="D80" s="2"/>
      <c r="E80" s="1"/>
      <c r="F80" s="3"/>
      <c r="G80" s="4"/>
      <c r="H80" s="72"/>
      <c r="I80" s="1"/>
      <c r="J80" s="4"/>
    </row>
    <row r="81" spans="1:10" ht="20.100000000000001" hidden="1" customHeight="1">
      <c r="A81" s="7"/>
      <c r="B81" s="7"/>
      <c r="C81" s="13">
        <f t="shared" si="1"/>
        <v>72</v>
      </c>
      <c r="D81" s="2"/>
      <c r="E81" s="1"/>
      <c r="F81" s="3"/>
      <c r="G81" s="4"/>
      <c r="H81" s="72"/>
      <c r="I81" s="1"/>
      <c r="J81" s="4"/>
    </row>
    <row r="82" spans="1:10" ht="20.100000000000001" hidden="1" customHeight="1">
      <c r="A82" s="7"/>
      <c r="B82" s="7"/>
      <c r="C82" s="13">
        <f t="shared" si="1"/>
        <v>73</v>
      </c>
      <c r="D82" s="2"/>
      <c r="E82" s="1"/>
      <c r="F82" s="3"/>
      <c r="G82" s="4"/>
      <c r="H82" s="72"/>
      <c r="I82" s="1"/>
      <c r="J82" s="4"/>
    </row>
    <row r="83" spans="1:10" ht="20.100000000000001" hidden="1" customHeight="1">
      <c r="A83" s="7"/>
      <c r="B83" s="7"/>
      <c r="C83" s="13">
        <f t="shared" si="1"/>
        <v>74</v>
      </c>
      <c r="D83" s="2"/>
      <c r="E83" s="1"/>
      <c r="F83" s="3"/>
      <c r="G83" s="4"/>
      <c r="H83" s="72"/>
      <c r="I83" s="1"/>
      <c r="J83" s="4"/>
    </row>
    <row r="84" spans="1:10" ht="20.100000000000001" hidden="1" customHeight="1">
      <c r="A84" s="7"/>
      <c r="B84" s="7"/>
      <c r="C84" s="13">
        <f t="shared" si="1"/>
        <v>75</v>
      </c>
      <c r="D84" s="2"/>
      <c r="E84" s="1"/>
      <c r="F84" s="3"/>
      <c r="G84" s="4"/>
      <c r="H84" s="72"/>
      <c r="I84" s="1"/>
      <c r="J84" s="4"/>
    </row>
    <row r="85" spans="1:10" ht="20.100000000000001" hidden="1" customHeight="1">
      <c r="A85" s="7"/>
      <c r="B85" s="7"/>
      <c r="C85" s="13">
        <f t="shared" si="1"/>
        <v>76</v>
      </c>
      <c r="D85" s="2"/>
      <c r="E85" s="1"/>
      <c r="F85" s="3"/>
      <c r="G85" s="4"/>
      <c r="H85" s="72"/>
      <c r="I85" s="1"/>
      <c r="J85" s="4"/>
    </row>
    <row r="86" spans="1:10" ht="20.100000000000001" hidden="1" customHeight="1">
      <c r="A86" s="7"/>
      <c r="B86" s="7"/>
      <c r="C86" s="13">
        <f t="shared" si="1"/>
        <v>77</v>
      </c>
      <c r="D86" s="2"/>
      <c r="E86" s="1"/>
      <c r="F86" s="3"/>
      <c r="G86" s="4"/>
      <c r="H86" s="72"/>
      <c r="I86" s="1"/>
      <c r="J86" s="4"/>
    </row>
    <row r="87" spans="1:10" ht="20.100000000000001" hidden="1" customHeight="1">
      <c r="A87" s="7"/>
      <c r="B87" s="7"/>
      <c r="C87" s="13">
        <f t="shared" si="1"/>
        <v>78</v>
      </c>
      <c r="D87" s="2"/>
      <c r="E87" s="1"/>
      <c r="F87" s="3"/>
      <c r="G87" s="4"/>
      <c r="H87" s="72"/>
      <c r="I87" s="1"/>
      <c r="J87" s="4"/>
    </row>
    <row r="88" spans="1:10" ht="20.100000000000001" hidden="1" customHeight="1">
      <c r="A88" s="7"/>
      <c r="B88" s="7"/>
      <c r="C88" s="13">
        <f t="shared" si="1"/>
        <v>79</v>
      </c>
      <c r="D88" s="2"/>
      <c r="E88" s="1"/>
      <c r="F88" s="3"/>
      <c r="G88" s="4"/>
      <c r="H88" s="72"/>
      <c r="I88" s="1"/>
      <c r="J88" s="4"/>
    </row>
    <row r="89" spans="1:10" ht="20.100000000000001" hidden="1" customHeight="1">
      <c r="A89" s="7"/>
      <c r="B89" s="7"/>
      <c r="C89" s="13">
        <f t="shared" si="1"/>
        <v>80</v>
      </c>
      <c r="D89" s="2"/>
      <c r="E89" s="1"/>
      <c r="F89" s="3"/>
      <c r="G89" s="4"/>
      <c r="H89" s="72"/>
      <c r="I89" s="1"/>
      <c r="J89" s="4"/>
    </row>
    <row r="90" spans="1:10" ht="20.100000000000001" hidden="1" customHeight="1">
      <c r="A90" s="7"/>
      <c r="B90" s="7"/>
      <c r="C90" s="13">
        <f t="shared" si="1"/>
        <v>81</v>
      </c>
      <c r="D90" s="2"/>
      <c r="E90" s="1"/>
      <c r="F90" s="3"/>
      <c r="G90" s="4"/>
      <c r="H90" s="72"/>
      <c r="I90" s="1"/>
      <c r="J90" s="4"/>
    </row>
    <row r="91" spans="1:10" ht="20.100000000000001" hidden="1" customHeight="1">
      <c r="A91" s="7"/>
      <c r="B91" s="7"/>
      <c r="C91" s="13">
        <f t="shared" si="1"/>
        <v>82</v>
      </c>
      <c r="D91" s="2"/>
      <c r="E91" s="1"/>
      <c r="F91" s="3"/>
      <c r="G91" s="4"/>
      <c r="H91" s="72"/>
      <c r="I91" s="1"/>
      <c r="J91" s="4"/>
    </row>
    <row r="92" spans="1:10" ht="20.100000000000001" hidden="1" customHeight="1">
      <c r="A92" s="7"/>
      <c r="B92" s="7"/>
      <c r="C92" s="13">
        <f t="shared" si="1"/>
        <v>83</v>
      </c>
      <c r="D92" s="2"/>
      <c r="E92" s="1"/>
      <c r="F92" s="3"/>
      <c r="G92" s="4"/>
      <c r="H92" s="72"/>
      <c r="I92" s="1"/>
      <c r="J92" s="4"/>
    </row>
    <row r="93" spans="1:10" ht="20.100000000000001" hidden="1" customHeight="1">
      <c r="A93" s="7"/>
      <c r="B93" s="7"/>
      <c r="C93" s="13">
        <f t="shared" si="1"/>
        <v>84</v>
      </c>
      <c r="D93" s="2"/>
      <c r="E93" s="1"/>
      <c r="F93" s="3"/>
      <c r="G93" s="4"/>
      <c r="H93" s="72"/>
      <c r="I93" s="1"/>
      <c r="J93" s="4"/>
    </row>
    <row r="94" spans="1:10" ht="20.100000000000001" hidden="1" customHeight="1">
      <c r="A94" s="7"/>
      <c r="B94" s="7"/>
      <c r="C94" s="13">
        <f t="shared" si="1"/>
        <v>85</v>
      </c>
      <c r="D94" s="2"/>
      <c r="E94" s="1"/>
      <c r="F94" s="3"/>
      <c r="G94" s="4"/>
      <c r="H94" s="72"/>
      <c r="I94" s="1"/>
      <c r="J94" s="4"/>
    </row>
    <row r="95" spans="1:10" ht="20.100000000000001" hidden="1" customHeight="1">
      <c r="A95" s="7"/>
      <c r="B95" s="7"/>
      <c r="C95" s="13">
        <f t="shared" si="1"/>
        <v>86</v>
      </c>
      <c r="D95" s="2"/>
      <c r="E95" s="1"/>
      <c r="F95" s="3"/>
      <c r="G95" s="4"/>
      <c r="H95" s="72"/>
      <c r="I95" s="1"/>
      <c r="J95" s="4"/>
    </row>
    <row r="96" spans="1:10" ht="20.100000000000001" hidden="1" customHeight="1">
      <c r="A96" s="7"/>
      <c r="B96" s="7"/>
      <c r="C96" s="13">
        <f t="shared" si="1"/>
        <v>87</v>
      </c>
      <c r="D96" s="2"/>
      <c r="E96" s="1"/>
      <c r="F96" s="3"/>
      <c r="G96" s="4"/>
      <c r="H96" s="72"/>
      <c r="I96" s="1"/>
      <c r="J96" s="4"/>
    </row>
    <row r="97" spans="1:10" ht="20.100000000000001" hidden="1" customHeight="1">
      <c r="A97" s="7"/>
      <c r="B97" s="7"/>
      <c r="C97" s="13">
        <f t="shared" si="1"/>
        <v>88</v>
      </c>
      <c r="D97" s="2"/>
      <c r="E97" s="1"/>
      <c r="F97" s="3"/>
      <c r="G97" s="4"/>
      <c r="H97" s="72"/>
      <c r="I97" s="1"/>
      <c r="J97" s="4"/>
    </row>
    <row r="98" spans="1:10" ht="20.100000000000001" hidden="1" customHeight="1">
      <c r="A98" s="7"/>
      <c r="B98" s="7"/>
      <c r="C98" s="13">
        <f t="shared" si="1"/>
        <v>89</v>
      </c>
      <c r="D98" s="2"/>
      <c r="E98" s="1"/>
      <c r="F98" s="3"/>
      <c r="G98" s="4"/>
      <c r="H98" s="72"/>
      <c r="I98" s="1"/>
      <c r="J98" s="4"/>
    </row>
    <row r="99" spans="1:10" ht="20.100000000000001" hidden="1" customHeight="1">
      <c r="A99" s="7"/>
      <c r="B99" s="7"/>
      <c r="C99" s="13">
        <f t="shared" si="1"/>
        <v>90</v>
      </c>
      <c r="D99" s="2"/>
      <c r="E99" s="1"/>
      <c r="F99" s="3"/>
      <c r="G99" s="4"/>
      <c r="H99" s="72"/>
      <c r="I99" s="1"/>
      <c r="J99" s="4"/>
    </row>
    <row r="100" spans="1:10" ht="20.100000000000001" hidden="1" customHeight="1">
      <c r="A100" s="7"/>
      <c r="B100" s="7"/>
      <c r="C100" s="13">
        <f t="shared" si="1"/>
        <v>91</v>
      </c>
      <c r="D100" s="2"/>
      <c r="E100" s="1"/>
      <c r="F100" s="3"/>
      <c r="G100" s="4"/>
      <c r="H100" s="72"/>
      <c r="I100" s="1"/>
      <c r="J100" s="4"/>
    </row>
    <row r="101" spans="1:10" ht="20.100000000000001" hidden="1" customHeight="1">
      <c r="A101" s="7"/>
      <c r="B101" s="7"/>
      <c r="C101" s="13">
        <f t="shared" si="1"/>
        <v>92</v>
      </c>
      <c r="D101" s="2"/>
      <c r="E101" s="1"/>
      <c r="F101" s="3"/>
      <c r="G101" s="4"/>
      <c r="H101" s="72"/>
      <c r="I101" s="1"/>
      <c r="J101" s="4"/>
    </row>
    <row r="102" spans="1:10" ht="20.100000000000001" hidden="1" customHeight="1">
      <c r="A102" s="7"/>
      <c r="B102" s="7"/>
      <c r="C102" s="13">
        <f t="shared" si="1"/>
        <v>93</v>
      </c>
      <c r="D102" s="2"/>
      <c r="E102" s="1"/>
      <c r="F102" s="3"/>
      <c r="G102" s="4"/>
      <c r="H102" s="72"/>
      <c r="I102" s="1"/>
      <c r="J102" s="4"/>
    </row>
    <row r="103" spans="1:10" ht="20.100000000000001" hidden="1" customHeight="1">
      <c r="A103" s="7"/>
      <c r="B103" s="7"/>
      <c r="C103" s="13">
        <f t="shared" si="1"/>
        <v>94</v>
      </c>
      <c r="D103" s="2"/>
      <c r="E103" s="1"/>
      <c r="F103" s="3"/>
      <c r="G103" s="4"/>
      <c r="H103" s="72"/>
      <c r="I103" s="1"/>
      <c r="J103" s="4"/>
    </row>
    <row r="104" spans="1:10" ht="20.100000000000001" hidden="1" customHeight="1">
      <c r="A104" s="7"/>
      <c r="B104" s="7"/>
      <c r="C104" s="13">
        <f t="shared" si="1"/>
        <v>95</v>
      </c>
      <c r="D104" s="2"/>
      <c r="E104" s="1"/>
      <c r="F104" s="3"/>
      <c r="G104" s="4"/>
      <c r="H104" s="72"/>
      <c r="I104" s="1"/>
      <c r="J104" s="4"/>
    </row>
    <row r="105" spans="1:10" ht="20.100000000000001" hidden="1" customHeight="1">
      <c r="A105" s="7"/>
      <c r="B105" s="7"/>
      <c r="C105" s="13">
        <f t="shared" si="1"/>
        <v>96</v>
      </c>
      <c r="D105" s="2"/>
      <c r="E105" s="1"/>
      <c r="F105" s="3"/>
      <c r="G105" s="4"/>
      <c r="H105" s="72"/>
      <c r="I105" s="1"/>
      <c r="J105" s="4"/>
    </row>
    <row r="106" spans="1:10" ht="20.100000000000001" hidden="1" customHeight="1">
      <c r="A106" s="7"/>
      <c r="B106" s="7"/>
      <c r="C106" s="13">
        <f t="shared" si="1"/>
        <v>97</v>
      </c>
      <c r="D106" s="2"/>
      <c r="E106" s="1"/>
      <c r="F106" s="3"/>
      <c r="G106" s="4"/>
      <c r="H106" s="72"/>
      <c r="I106" s="1"/>
      <c r="J106" s="4"/>
    </row>
    <row r="107" spans="1:10" ht="20.100000000000001" hidden="1" customHeight="1">
      <c r="A107" s="7"/>
      <c r="B107" s="7"/>
      <c r="C107" s="13">
        <f t="shared" si="1"/>
        <v>98</v>
      </c>
      <c r="D107" s="2"/>
      <c r="E107" s="1"/>
      <c r="F107" s="3"/>
      <c r="G107" s="4"/>
      <c r="H107" s="72"/>
      <c r="I107" s="1"/>
      <c r="J107" s="4"/>
    </row>
    <row r="108" spans="1:10" ht="20.100000000000001" hidden="1" customHeight="1">
      <c r="A108" s="7"/>
      <c r="B108" s="7"/>
      <c r="C108" s="13">
        <f t="shared" si="1"/>
        <v>99</v>
      </c>
      <c r="D108" s="2"/>
      <c r="E108" s="1"/>
      <c r="F108" s="3"/>
      <c r="G108" s="4"/>
      <c r="H108" s="72"/>
      <c r="I108" s="1"/>
      <c r="J108" s="4"/>
    </row>
    <row r="109" spans="1:10" ht="20.100000000000001" hidden="1" customHeight="1">
      <c r="A109" s="7"/>
      <c r="B109" s="7"/>
      <c r="C109" s="13">
        <f t="shared" si="1"/>
        <v>100</v>
      </c>
      <c r="D109" s="2"/>
      <c r="E109" s="1"/>
      <c r="F109" s="3"/>
      <c r="G109" s="4"/>
      <c r="H109" s="72"/>
      <c r="I109" s="1"/>
      <c r="J109" s="4"/>
    </row>
    <row r="110" spans="1:10" ht="20.100000000000001" hidden="1" customHeight="1">
      <c r="A110" s="7"/>
      <c r="B110" s="7"/>
      <c r="C110" s="13">
        <f t="shared" si="1"/>
        <v>101</v>
      </c>
      <c r="D110" s="2"/>
      <c r="E110" s="1"/>
      <c r="F110" s="3"/>
      <c r="G110" s="4"/>
      <c r="H110" s="72"/>
      <c r="I110" s="1"/>
      <c r="J110" s="4"/>
    </row>
    <row r="111" spans="1:10" ht="20.100000000000001" hidden="1" customHeight="1">
      <c r="A111" s="7"/>
      <c r="B111" s="7"/>
      <c r="C111" s="13">
        <f t="shared" si="1"/>
        <v>102</v>
      </c>
      <c r="D111" s="2"/>
      <c r="E111" s="1"/>
      <c r="F111" s="3"/>
      <c r="G111" s="4"/>
      <c r="H111" s="72"/>
      <c r="I111" s="1"/>
      <c r="J111" s="4"/>
    </row>
    <row r="112" spans="1:10" ht="20.100000000000001" hidden="1" customHeight="1">
      <c r="A112" s="7"/>
      <c r="B112" s="7"/>
      <c r="C112" s="13">
        <f t="shared" si="1"/>
        <v>103</v>
      </c>
      <c r="D112" s="2"/>
      <c r="E112" s="1"/>
      <c r="F112" s="3"/>
      <c r="G112" s="4"/>
      <c r="H112" s="72"/>
      <c r="I112" s="1"/>
      <c r="J112" s="4"/>
    </row>
    <row r="113" spans="1:10" ht="20.100000000000001" hidden="1" customHeight="1">
      <c r="A113" s="7"/>
      <c r="B113" s="7"/>
      <c r="C113" s="13">
        <f t="shared" si="1"/>
        <v>104</v>
      </c>
      <c r="D113" s="2"/>
      <c r="E113" s="1"/>
      <c r="F113" s="3"/>
      <c r="G113" s="4"/>
      <c r="H113" s="72"/>
      <c r="I113" s="1"/>
      <c r="J113" s="4"/>
    </row>
    <row r="114" spans="1:10" ht="20.100000000000001" hidden="1" customHeight="1">
      <c r="A114" s="7"/>
      <c r="B114" s="7"/>
      <c r="C114" s="13">
        <f t="shared" si="1"/>
        <v>105</v>
      </c>
      <c r="D114" s="2"/>
      <c r="E114" s="1"/>
      <c r="F114" s="3"/>
      <c r="G114" s="4"/>
      <c r="H114" s="72"/>
      <c r="I114" s="1"/>
      <c r="J114" s="4"/>
    </row>
    <row r="115" spans="1:10" ht="20.100000000000001" hidden="1" customHeight="1">
      <c r="A115" s="7"/>
      <c r="B115" s="7"/>
      <c r="C115" s="13">
        <f t="shared" si="1"/>
        <v>106</v>
      </c>
      <c r="D115" s="2"/>
      <c r="E115" s="1"/>
      <c r="F115" s="3"/>
      <c r="G115" s="4"/>
      <c r="H115" s="72"/>
      <c r="I115" s="1"/>
      <c r="J115" s="4"/>
    </row>
    <row r="116" spans="1:10" ht="20.100000000000001" hidden="1" customHeight="1">
      <c r="A116" s="7"/>
      <c r="B116" s="7"/>
      <c r="C116" s="13">
        <f t="shared" si="1"/>
        <v>107</v>
      </c>
      <c r="D116" s="2"/>
      <c r="E116" s="1"/>
      <c r="F116" s="3"/>
      <c r="G116" s="4"/>
      <c r="H116" s="72"/>
      <c r="I116" s="1"/>
      <c r="J116" s="4"/>
    </row>
    <row r="117" spans="1:10" ht="20.100000000000001" hidden="1" customHeight="1">
      <c r="A117" s="7"/>
      <c r="B117" s="7"/>
      <c r="C117" s="13">
        <f t="shared" si="1"/>
        <v>108</v>
      </c>
      <c r="D117" s="2"/>
      <c r="E117" s="1"/>
      <c r="F117" s="3"/>
      <c r="G117" s="4"/>
      <c r="H117" s="72"/>
      <c r="I117" s="1"/>
      <c r="J117" s="4"/>
    </row>
    <row r="118" spans="1:10" ht="20.100000000000001" hidden="1" customHeight="1">
      <c r="A118" s="7"/>
      <c r="B118" s="7"/>
      <c r="C118" s="13">
        <f t="shared" si="1"/>
        <v>109</v>
      </c>
      <c r="D118" s="2"/>
      <c r="E118" s="1"/>
      <c r="F118" s="3"/>
      <c r="G118" s="4"/>
      <c r="H118" s="72"/>
      <c r="I118" s="1"/>
      <c r="J118" s="4"/>
    </row>
    <row r="119" spans="1:10" ht="20.100000000000001" hidden="1" customHeight="1">
      <c r="A119" s="7"/>
      <c r="B119" s="7"/>
      <c r="C119" s="13">
        <f t="shared" si="1"/>
        <v>110</v>
      </c>
      <c r="D119" s="2"/>
      <c r="E119" s="1"/>
      <c r="F119" s="3"/>
      <c r="G119" s="4"/>
      <c r="H119" s="72"/>
      <c r="I119" s="1"/>
      <c r="J119" s="4"/>
    </row>
    <row r="120" spans="1:10" ht="20.100000000000001" hidden="1" customHeight="1">
      <c r="A120" s="7"/>
      <c r="B120" s="7"/>
      <c r="C120" s="13">
        <f t="shared" si="1"/>
        <v>111</v>
      </c>
      <c r="D120" s="2"/>
      <c r="E120" s="1"/>
      <c r="F120" s="3"/>
      <c r="G120" s="4"/>
      <c r="H120" s="72"/>
      <c r="I120" s="1"/>
      <c r="J120" s="4"/>
    </row>
    <row r="121" spans="1:10" ht="20.100000000000001" hidden="1" customHeight="1">
      <c r="A121" s="7"/>
      <c r="B121" s="7"/>
      <c r="C121" s="13">
        <f t="shared" si="1"/>
        <v>112</v>
      </c>
      <c r="D121" s="2"/>
      <c r="E121" s="1"/>
      <c r="F121" s="3"/>
      <c r="G121" s="4"/>
      <c r="H121" s="72"/>
      <c r="I121" s="1"/>
      <c r="J121" s="4"/>
    </row>
    <row r="122" spans="1:10" ht="20.100000000000001" hidden="1" customHeight="1">
      <c r="A122" s="7"/>
      <c r="B122" s="7"/>
      <c r="C122" s="13">
        <f t="shared" si="1"/>
        <v>113</v>
      </c>
      <c r="D122" s="2"/>
      <c r="E122" s="1"/>
      <c r="F122" s="3"/>
      <c r="G122" s="4"/>
      <c r="H122" s="72"/>
      <c r="I122" s="1"/>
      <c r="J122" s="4"/>
    </row>
    <row r="123" spans="1:10" ht="20.100000000000001" hidden="1" customHeight="1">
      <c r="A123" s="7"/>
      <c r="B123" s="7"/>
      <c r="C123" s="13">
        <f t="shared" si="1"/>
        <v>114</v>
      </c>
      <c r="D123" s="2"/>
      <c r="E123" s="1"/>
      <c r="F123" s="3"/>
      <c r="G123" s="4"/>
      <c r="H123" s="72"/>
      <c r="I123" s="1"/>
      <c r="J123" s="4"/>
    </row>
    <row r="124" spans="1:10" ht="20.100000000000001" hidden="1" customHeight="1">
      <c r="A124" s="7"/>
      <c r="B124" s="7"/>
      <c r="C124" s="13">
        <f t="shared" si="1"/>
        <v>115</v>
      </c>
      <c r="D124" s="2"/>
      <c r="E124" s="1"/>
      <c r="F124" s="3"/>
      <c r="G124" s="4"/>
      <c r="H124" s="72"/>
      <c r="I124" s="1"/>
      <c r="J124" s="4"/>
    </row>
    <row r="125" spans="1:10" ht="20.100000000000001" hidden="1" customHeight="1">
      <c r="A125" s="7"/>
      <c r="B125" s="7"/>
      <c r="C125" s="13">
        <f t="shared" si="1"/>
        <v>116</v>
      </c>
      <c r="D125" s="2"/>
      <c r="E125" s="1"/>
      <c r="F125" s="3"/>
      <c r="G125" s="4"/>
      <c r="H125" s="72"/>
      <c r="I125" s="1"/>
      <c r="J125" s="4"/>
    </row>
    <row r="126" spans="1:10" ht="20.100000000000001" hidden="1" customHeight="1">
      <c r="A126" s="7"/>
      <c r="B126" s="7"/>
      <c r="C126" s="13">
        <f t="shared" si="1"/>
        <v>117</v>
      </c>
      <c r="D126" s="2"/>
      <c r="E126" s="1"/>
      <c r="F126" s="3"/>
      <c r="G126" s="4"/>
      <c r="H126" s="72"/>
      <c r="I126" s="1"/>
      <c r="J126" s="4"/>
    </row>
    <row r="127" spans="1:10" ht="20.100000000000001" hidden="1" customHeight="1">
      <c r="A127" s="7"/>
      <c r="B127" s="7"/>
      <c r="C127" s="13">
        <f t="shared" si="1"/>
        <v>118</v>
      </c>
      <c r="D127" s="2"/>
      <c r="E127" s="1"/>
      <c r="F127" s="3"/>
      <c r="G127" s="4"/>
      <c r="H127" s="72"/>
      <c r="I127" s="1"/>
      <c r="J127" s="4"/>
    </row>
    <row r="128" spans="1:10" ht="20.100000000000001" hidden="1" customHeight="1">
      <c r="A128" s="7"/>
      <c r="B128" s="7"/>
      <c r="C128" s="13">
        <f t="shared" si="1"/>
        <v>119</v>
      </c>
      <c r="D128" s="2"/>
      <c r="E128" s="1"/>
      <c r="F128" s="3"/>
      <c r="G128" s="4"/>
      <c r="H128" s="72"/>
      <c r="I128" s="1"/>
      <c r="J128" s="4"/>
    </row>
    <row r="129" spans="1:10" ht="20.100000000000001" hidden="1" customHeight="1">
      <c r="A129" s="7"/>
      <c r="B129" s="7"/>
      <c r="C129" s="13">
        <f t="shared" si="1"/>
        <v>120</v>
      </c>
      <c r="D129" s="2"/>
      <c r="E129" s="1"/>
      <c r="F129" s="3"/>
      <c r="G129" s="4"/>
      <c r="H129" s="72"/>
      <c r="I129" s="1"/>
      <c r="J129" s="4"/>
    </row>
    <row r="130" spans="1:10" ht="20.100000000000001" hidden="1" customHeight="1">
      <c r="A130" s="7"/>
      <c r="B130" s="7"/>
      <c r="C130" s="13">
        <f t="shared" si="1"/>
        <v>121</v>
      </c>
      <c r="D130" s="2"/>
      <c r="E130" s="1"/>
      <c r="F130" s="3"/>
      <c r="G130" s="4"/>
      <c r="H130" s="72"/>
      <c r="I130" s="1"/>
      <c r="J130" s="4"/>
    </row>
    <row r="131" spans="1:10" ht="20.100000000000001" hidden="1" customHeight="1">
      <c r="A131" s="7"/>
      <c r="B131" s="7"/>
      <c r="C131" s="13">
        <f t="shared" si="1"/>
        <v>122</v>
      </c>
      <c r="D131" s="2"/>
      <c r="E131" s="1"/>
      <c r="F131" s="3"/>
      <c r="G131" s="4"/>
      <c r="H131" s="72"/>
      <c r="I131" s="1"/>
      <c r="J131" s="4"/>
    </row>
    <row r="132" spans="1:10" ht="20.100000000000001" hidden="1" customHeight="1">
      <c r="A132" s="7"/>
      <c r="B132" s="7"/>
      <c r="C132" s="13">
        <f t="shared" si="1"/>
        <v>123</v>
      </c>
      <c r="D132" s="2"/>
      <c r="E132" s="1"/>
      <c r="F132" s="3"/>
      <c r="G132" s="4"/>
      <c r="H132" s="72"/>
      <c r="I132" s="1"/>
      <c r="J132" s="4"/>
    </row>
    <row r="133" spans="1:10" ht="20.100000000000001" hidden="1" customHeight="1">
      <c r="A133" s="7"/>
      <c r="B133" s="7"/>
      <c r="C133" s="13">
        <f t="shared" si="1"/>
        <v>124</v>
      </c>
      <c r="D133" s="2"/>
      <c r="E133" s="1"/>
      <c r="F133" s="3"/>
      <c r="G133" s="4"/>
      <c r="H133" s="72"/>
      <c r="I133" s="1"/>
      <c r="J133" s="4"/>
    </row>
    <row r="134" spans="1:10" ht="20.100000000000001" hidden="1" customHeight="1">
      <c r="A134" s="7"/>
      <c r="B134" s="7"/>
      <c r="C134" s="13">
        <f t="shared" si="1"/>
        <v>125</v>
      </c>
      <c r="D134" s="2"/>
      <c r="E134" s="1"/>
      <c r="F134" s="3"/>
      <c r="G134" s="4"/>
      <c r="H134" s="72"/>
      <c r="I134" s="1"/>
      <c r="J134" s="4"/>
    </row>
    <row r="135" spans="1:10" ht="20.100000000000001" hidden="1" customHeight="1">
      <c r="A135" s="7"/>
      <c r="B135" s="7"/>
      <c r="C135" s="13">
        <f t="shared" si="1"/>
        <v>126</v>
      </c>
      <c r="D135" s="2"/>
      <c r="E135" s="1"/>
      <c r="F135" s="3"/>
      <c r="G135" s="4"/>
      <c r="H135" s="72"/>
      <c r="I135" s="1"/>
      <c r="J135" s="4"/>
    </row>
    <row r="136" spans="1:10" ht="20.100000000000001" hidden="1" customHeight="1">
      <c r="A136" s="7"/>
      <c r="B136" s="7"/>
      <c r="C136" s="13">
        <f t="shared" si="1"/>
        <v>127</v>
      </c>
      <c r="D136" s="2"/>
      <c r="E136" s="1"/>
      <c r="F136" s="3"/>
      <c r="G136" s="4"/>
      <c r="H136" s="72"/>
      <c r="I136" s="1"/>
      <c r="J136" s="4"/>
    </row>
    <row r="137" spans="1:10" ht="20.100000000000001" hidden="1" customHeight="1">
      <c r="A137" s="7"/>
      <c r="B137" s="7"/>
      <c r="C137" s="13">
        <f t="shared" si="1"/>
        <v>128</v>
      </c>
      <c r="D137" s="2"/>
      <c r="E137" s="1"/>
      <c r="F137" s="3"/>
      <c r="G137" s="4"/>
      <c r="H137" s="72"/>
      <c r="I137" s="1"/>
      <c r="J137" s="4"/>
    </row>
    <row r="138" spans="1:10" ht="20.100000000000001" hidden="1" customHeight="1">
      <c r="A138" s="7"/>
      <c r="B138" s="7"/>
      <c r="C138" s="13">
        <f t="shared" si="1"/>
        <v>129</v>
      </c>
      <c r="D138" s="2"/>
      <c r="E138" s="1"/>
      <c r="F138" s="3"/>
      <c r="G138" s="4"/>
      <c r="H138" s="72"/>
      <c r="I138" s="1"/>
      <c r="J138" s="4"/>
    </row>
    <row r="139" spans="1:10" ht="20.100000000000001" hidden="1" customHeight="1">
      <c r="A139" s="7"/>
      <c r="B139" s="7"/>
      <c r="C139" s="13">
        <f t="shared" si="1"/>
        <v>130</v>
      </c>
      <c r="D139" s="2"/>
      <c r="E139" s="1"/>
      <c r="F139" s="3"/>
      <c r="G139" s="4"/>
      <c r="H139" s="72"/>
      <c r="I139" s="1"/>
      <c r="J139" s="4"/>
    </row>
    <row r="140" spans="1:10" ht="20.100000000000001" hidden="1" customHeight="1">
      <c r="A140" s="7"/>
      <c r="B140" s="7"/>
      <c r="C140" s="13">
        <f t="shared" ref="C140:C203" si="2">C139+1</f>
        <v>131</v>
      </c>
      <c r="D140" s="2"/>
      <c r="E140" s="1"/>
      <c r="F140" s="3"/>
      <c r="G140" s="4"/>
      <c r="H140" s="72"/>
      <c r="I140" s="1"/>
      <c r="J140" s="4"/>
    </row>
    <row r="141" spans="1:10" ht="20.100000000000001" hidden="1" customHeight="1">
      <c r="A141" s="7"/>
      <c r="B141" s="7"/>
      <c r="C141" s="13">
        <f t="shared" si="2"/>
        <v>132</v>
      </c>
      <c r="D141" s="2"/>
      <c r="E141" s="1"/>
      <c r="F141" s="3"/>
      <c r="G141" s="4"/>
      <c r="H141" s="72"/>
      <c r="I141" s="1"/>
      <c r="J141" s="4"/>
    </row>
    <row r="142" spans="1:10" ht="20.100000000000001" hidden="1" customHeight="1">
      <c r="A142" s="7"/>
      <c r="B142" s="7"/>
      <c r="C142" s="13">
        <f t="shared" si="2"/>
        <v>133</v>
      </c>
      <c r="D142" s="2"/>
      <c r="E142" s="1"/>
      <c r="F142" s="3"/>
      <c r="G142" s="4"/>
      <c r="H142" s="72"/>
      <c r="I142" s="1"/>
      <c r="J142" s="4"/>
    </row>
    <row r="143" spans="1:10" ht="20.100000000000001" hidden="1" customHeight="1">
      <c r="A143" s="7"/>
      <c r="B143" s="7"/>
      <c r="C143" s="13">
        <f t="shared" si="2"/>
        <v>134</v>
      </c>
      <c r="D143" s="2"/>
      <c r="E143" s="1"/>
      <c r="F143" s="3"/>
      <c r="G143" s="4"/>
      <c r="H143" s="72"/>
      <c r="I143" s="1"/>
      <c r="J143" s="4"/>
    </row>
    <row r="144" spans="1:10" ht="20.100000000000001" hidden="1" customHeight="1">
      <c r="A144" s="7"/>
      <c r="B144" s="7"/>
      <c r="C144" s="13">
        <f t="shared" si="2"/>
        <v>135</v>
      </c>
      <c r="D144" s="2"/>
      <c r="E144" s="1"/>
      <c r="F144" s="3"/>
      <c r="G144" s="4"/>
      <c r="H144" s="72"/>
      <c r="I144" s="1"/>
      <c r="J144" s="4"/>
    </row>
    <row r="145" spans="1:10" ht="20.100000000000001" hidden="1" customHeight="1">
      <c r="A145" s="7"/>
      <c r="B145" s="7"/>
      <c r="C145" s="13">
        <f t="shared" si="2"/>
        <v>136</v>
      </c>
      <c r="D145" s="2"/>
      <c r="E145" s="1"/>
      <c r="F145" s="3"/>
      <c r="G145" s="4"/>
      <c r="H145" s="72"/>
      <c r="I145" s="1"/>
      <c r="J145" s="4"/>
    </row>
    <row r="146" spans="1:10" ht="20.100000000000001" hidden="1" customHeight="1">
      <c r="A146" s="7"/>
      <c r="B146" s="7"/>
      <c r="C146" s="13">
        <f t="shared" si="2"/>
        <v>137</v>
      </c>
      <c r="D146" s="2"/>
      <c r="E146" s="1"/>
      <c r="F146" s="3"/>
      <c r="G146" s="4"/>
      <c r="H146" s="72"/>
      <c r="I146" s="1"/>
      <c r="J146" s="4"/>
    </row>
    <row r="147" spans="1:10" ht="20.100000000000001" hidden="1" customHeight="1">
      <c r="A147" s="7"/>
      <c r="B147" s="7"/>
      <c r="C147" s="13">
        <f t="shared" si="2"/>
        <v>138</v>
      </c>
      <c r="D147" s="2"/>
      <c r="E147" s="1"/>
      <c r="F147" s="3"/>
      <c r="G147" s="4"/>
      <c r="H147" s="72"/>
      <c r="I147" s="1"/>
      <c r="J147" s="4"/>
    </row>
    <row r="148" spans="1:10" ht="20.100000000000001" hidden="1" customHeight="1">
      <c r="A148" s="7"/>
      <c r="B148" s="7"/>
      <c r="C148" s="13">
        <f t="shared" si="2"/>
        <v>139</v>
      </c>
      <c r="D148" s="2"/>
      <c r="E148" s="1"/>
      <c r="F148" s="3"/>
      <c r="G148" s="4"/>
      <c r="H148" s="72"/>
      <c r="I148" s="1"/>
      <c r="J148" s="4"/>
    </row>
    <row r="149" spans="1:10" ht="20.100000000000001" hidden="1" customHeight="1">
      <c r="A149" s="7"/>
      <c r="B149" s="7"/>
      <c r="C149" s="13">
        <f t="shared" si="2"/>
        <v>140</v>
      </c>
      <c r="D149" s="2"/>
      <c r="E149" s="1"/>
      <c r="F149" s="3"/>
      <c r="G149" s="4"/>
      <c r="H149" s="72"/>
      <c r="I149" s="1"/>
      <c r="J149" s="4"/>
    </row>
    <row r="150" spans="1:10" ht="20.100000000000001" hidden="1" customHeight="1">
      <c r="A150" s="7"/>
      <c r="B150" s="7"/>
      <c r="C150" s="13">
        <f t="shared" si="2"/>
        <v>141</v>
      </c>
      <c r="D150" s="2"/>
      <c r="E150" s="1"/>
      <c r="F150" s="3"/>
      <c r="G150" s="4"/>
      <c r="H150" s="72"/>
      <c r="I150" s="1"/>
      <c r="J150" s="4"/>
    </row>
    <row r="151" spans="1:10" ht="20.100000000000001" hidden="1" customHeight="1">
      <c r="A151" s="7"/>
      <c r="B151" s="7"/>
      <c r="C151" s="13">
        <f t="shared" si="2"/>
        <v>142</v>
      </c>
      <c r="D151" s="2"/>
      <c r="E151" s="1"/>
      <c r="F151" s="3"/>
      <c r="G151" s="4"/>
      <c r="H151" s="72"/>
      <c r="I151" s="1"/>
      <c r="J151" s="4"/>
    </row>
    <row r="152" spans="1:10" ht="20.100000000000001" hidden="1" customHeight="1">
      <c r="A152" s="7"/>
      <c r="B152" s="7"/>
      <c r="C152" s="13">
        <f t="shared" si="2"/>
        <v>143</v>
      </c>
      <c r="D152" s="2"/>
      <c r="E152" s="1"/>
      <c r="F152" s="3"/>
      <c r="G152" s="4"/>
      <c r="H152" s="72"/>
      <c r="I152" s="1"/>
      <c r="J152" s="4"/>
    </row>
    <row r="153" spans="1:10" ht="20.100000000000001" hidden="1" customHeight="1">
      <c r="A153" s="7"/>
      <c r="B153" s="7"/>
      <c r="C153" s="13">
        <f t="shared" si="2"/>
        <v>144</v>
      </c>
      <c r="D153" s="2"/>
      <c r="E153" s="1"/>
      <c r="F153" s="3"/>
      <c r="G153" s="4"/>
      <c r="H153" s="72"/>
      <c r="I153" s="1"/>
      <c r="J153" s="4"/>
    </row>
    <row r="154" spans="1:10" ht="20.100000000000001" hidden="1" customHeight="1">
      <c r="A154" s="7"/>
      <c r="B154" s="7"/>
      <c r="C154" s="13">
        <f t="shared" si="2"/>
        <v>145</v>
      </c>
      <c r="D154" s="2"/>
      <c r="E154" s="1"/>
      <c r="F154" s="3"/>
      <c r="G154" s="4"/>
      <c r="H154" s="72"/>
      <c r="I154" s="1"/>
      <c r="J154" s="4"/>
    </row>
    <row r="155" spans="1:10" ht="20.100000000000001" hidden="1" customHeight="1">
      <c r="A155" s="7"/>
      <c r="B155" s="7"/>
      <c r="C155" s="13">
        <f t="shared" si="2"/>
        <v>146</v>
      </c>
      <c r="D155" s="2"/>
      <c r="E155" s="1"/>
      <c r="F155" s="3"/>
      <c r="G155" s="4"/>
      <c r="H155" s="72"/>
      <c r="I155" s="1"/>
      <c r="J155" s="4"/>
    </row>
    <row r="156" spans="1:10" ht="20.100000000000001" hidden="1" customHeight="1">
      <c r="A156" s="7"/>
      <c r="B156" s="7"/>
      <c r="C156" s="13">
        <f t="shared" si="2"/>
        <v>147</v>
      </c>
      <c r="D156" s="2"/>
      <c r="E156" s="1"/>
      <c r="F156" s="3"/>
      <c r="G156" s="4"/>
      <c r="H156" s="72"/>
      <c r="I156" s="1"/>
      <c r="J156" s="4"/>
    </row>
    <row r="157" spans="1:10" ht="20.100000000000001" hidden="1" customHeight="1">
      <c r="A157" s="7"/>
      <c r="B157" s="7"/>
      <c r="C157" s="13">
        <f t="shared" si="2"/>
        <v>148</v>
      </c>
      <c r="D157" s="2"/>
      <c r="E157" s="1"/>
      <c r="F157" s="3"/>
      <c r="G157" s="4"/>
      <c r="H157" s="72"/>
      <c r="I157" s="1"/>
      <c r="J157" s="4"/>
    </row>
    <row r="158" spans="1:10" ht="20.100000000000001" hidden="1" customHeight="1">
      <c r="A158" s="7"/>
      <c r="B158" s="7"/>
      <c r="C158" s="13">
        <f t="shared" si="2"/>
        <v>149</v>
      </c>
      <c r="D158" s="2"/>
      <c r="E158" s="1"/>
      <c r="F158" s="3"/>
      <c r="G158" s="4"/>
      <c r="H158" s="72"/>
      <c r="I158" s="1"/>
      <c r="J158" s="4"/>
    </row>
    <row r="159" spans="1:10" ht="20.100000000000001" hidden="1" customHeight="1">
      <c r="A159" s="7"/>
      <c r="B159" s="7"/>
      <c r="C159" s="13">
        <f t="shared" si="2"/>
        <v>150</v>
      </c>
      <c r="D159" s="2"/>
      <c r="E159" s="1"/>
      <c r="F159" s="3"/>
      <c r="G159" s="4"/>
      <c r="H159" s="72"/>
      <c r="I159" s="1"/>
      <c r="J159" s="4"/>
    </row>
    <row r="160" spans="1:10" ht="20.100000000000001" hidden="1" customHeight="1">
      <c r="A160" s="7"/>
      <c r="B160" s="7"/>
      <c r="C160" s="13">
        <f t="shared" si="2"/>
        <v>151</v>
      </c>
      <c r="D160" s="2"/>
      <c r="E160" s="1"/>
      <c r="F160" s="3"/>
      <c r="G160" s="4"/>
      <c r="H160" s="72"/>
      <c r="I160" s="1"/>
      <c r="J160" s="4"/>
    </row>
    <row r="161" spans="1:10" ht="20.100000000000001" hidden="1" customHeight="1">
      <c r="A161" s="7"/>
      <c r="B161" s="7"/>
      <c r="C161" s="13">
        <f t="shared" si="2"/>
        <v>152</v>
      </c>
      <c r="D161" s="2"/>
      <c r="E161" s="1"/>
      <c r="F161" s="3"/>
      <c r="G161" s="4"/>
      <c r="H161" s="72"/>
      <c r="I161" s="1"/>
      <c r="J161" s="4"/>
    </row>
    <row r="162" spans="1:10" ht="20.100000000000001" hidden="1" customHeight="1">
      <c r="A162" s="7"/>
      <c r="B162" s="7"/>
      <c r="C162" s="13">
        <f t="shared" si="2"/>
        <v>153</v>
      </c>
      <c r="D162" s="2"/>
      <c r="E162" s="1"/>
      <c r="F162" s="3"/>
      <c r="G162" s="4"/>
      <c r="H162" s="72"/>
      <c r="I162" s="1"/>
      <c r="J162" s="4"/>
    </row>
    <row r="163" spans="1:10" ht="20.100000000000001" hidden="1" customHeight="1">
      <c r="A163" s="7"/>
      <c r="B163" s="7"/>
      <c r="C163" s="13">
        <f t="shared" si="2"/>
        <v>154</v>
      </c>
      <c r="D163" s="2"/>
      <c r="E163" s="1"/>
      <c r="F163" s="3"/>
      <c r="G163" s="4"/>
      <c r="H163" s="72"/>
      <c r="I163" s="1"/>
      <c r="J163" s="4"/>
    </row>
    <row r="164" spans="1:10" ht="20.100000000000001" hidden="1" customHeight="1">
      <c r="A164" s="7"/>
      <c r="B164" s="7"/>
      <c r="C164" s="13">
        <f t="shared" si="2"/>
        <v>155</v>
      </c>
      <c r="D164" s="2"/>
      <c r="E164" s="1"/>
      <c r="F164" s="3"/>
      <c r="G164" s="4"/>
      <c r="H164" s="72"/>
      <c r="I164" s="1"/>
      <c r="J164" s="4"/>
    </row>
    <row r="165" spans="1:10" ht="20.100000000000001" hidden="1" customHeight="1">
      <c r="A165" s="7"/>
      <c r="B165" s="7"/>
      <c r="C165" s="13">
        <f t="shared" si="2"/>
        <v>156</v>
      </c>
      <c r="D165" s="2"/>
      <c r="E165" s="1"/>
      <c r="F165" s="3"/>
      <c r="G165" s="4"/>
      <c r="H165" s="72"/>
      <c r="I165" s="1"/>
      <c r="J165" s="4"/>
    </row>
    <row r="166" spans="1:10" ht="20.100000000000001" hidden="1" customHeight="1">
      <c r="A166" s="7"/>
      <c r="B166" s="7"/>
      <c r="C166" s="13">
        <f t="shared" si="2"/>
        <v>157</v>
      </c>
      <c r="D166" s="2"/>
      <c r="E166" s="1"/>
      <c r="F166" s="3"/>
      <c r="G166" s="4"/>
      <c r="H166" s="72"/>
      <c r="I166" s="1"/>
      <c r="J166" s="4"/>
    </row>
    <row r="167" spans="1:10" ht="20.100000000000001" hidden="1" customHeight="1">
      <c r="A167" s="7"/>
      <c r="B167" s="7"/>
      <c r="C167" s="13">
        <f t="shared" si="2"/>
        <v>158</v>
      </c>
      <c r="D167" s="2"/>
      <c r="E167" s="1"/>
      <c r="F167" s="3"/>
      <c r="G167" s="4"/>
      <c r="H167" s="72"/>
      <c r="I167" s="1"/>
      <c r="J167" s="4"/>
    </row>
    <row r="168" spans="1:10" ht="20.100000000000001" hidden="1" customHeight="1">
      <c r="A168" s="7"/>
      <c r="B168" s="7"/>
      <c r="C168" s="13">
        <f t="shared" si="2"/>
        <v>159</v>
      </c>
      <c r="D168" s="2"/>
      <c r="E168" s="1"/>
      <c r="F168" s="3"/>
      <c r="G168" s="4"/>
      <c r="H168" s="72"/>
      <c r="I168" s="1"/>
      <c r="J168" s="4"/>
    </row>
    <row r="169" spans="1:10" ht="20.100000000000001" hidden="1" customHeight="1">
      <c r="A169" s="7"/>
      <c r="B169" s="7"/>
      <c r="C169" s="13">
        <f t="shared" si="2"/>
        <v>160</v>
      </c>
      <c r="D169" s="2"/>
      <c r="E169" s="1"/>
      <c r="F169" s="3"/>
      <c r="G169" s="4"/>
      <c r="H169" s="72"/>
      <c r="I169" s="1"/>
      <c r="J169" s="4"/>
    </row>
    <row r="170" spans="1:10" ht="20.100000000000001" hidden="1" customHeight="1">
      <c r="A170" s="7"/>
      <c r="B170" s="7"/>
      <c r="C170" s="13">
        <f t="shared" si="2"/>
        <v>161</v>
      </c>
      <c r="D170" s="2"/>
      <c r="E170" s="1"/>
      <c r="F170" s="3"/>
      <c r="G170" s="4"/>
      <c r="H170" s="72"/>
      <c r="I170" s="1"/>
      <c r="J170" s="4"/>
    </row>
    <row r="171" spans="1:10" ht="20.100000000000001" hidden="1" customHeight="1">
      <c r="A171" s="7"/>
      <c r="B171" s="7"/>
      <c r="C171" s="13">
        <f t="shared" si="2"/>
        <v>162</v>
      </c>
      <c r="D171" s="2"/>
      <c r="E171" s="1"/>
      <c r="F171" s="3"/>
      <c r="G171" s="4"/>
      <c r="H171" s="72"/>
      <c r="I171" s="1"/>
      <c r="J171" s="4"/>
    </row>
    <row r="172" spans="1:10" ht="20.100000000000001" hidden="1" customHeight="1">
      <c r="A172" s="7"/>
      <c r="B172" s="7"/>
      <c r="C172" s="13">
        <f t="shared" si="2"/>
        <v>163</v>
      </c>
      <c r="D172" s="2"/>
      <c r="E172" s="1"/>
      <c r="F172" s="3"/>
      <c r="G172" s="4"/>
      <c r="H172" s="72"/>
      <c r="I172" s="1"/>
      <c r="J172" s="4"/>
    </row>
    <row r="173" spans="1:10" ht="20.100000000000001" hidden="1" customHeight="1">
      <c r="A173" s="7"/>
      <c r="B173" s="7"/>
      <c r="C173" s="13">
        <f t="shared" si="2"/>
        <v>164</v>
      </c>
      <c r="D173" s="2"/>
      <c r="E173" s="1"/>
      <c r="F173" s="3"/>
      <c r="G173" s="4"/>
      <c r="H173" s="72"/>
      <c r="I173" s="1"/>
      <c r="J173" s="4"/>
    </row>
    <row r="174" spans="1:10" ht="20.100000000000001" hidden="1" customHeight="1">
      <c r="A174" s="7"/>
      <c r="B174" s="7"/>
      <c r="C174" s="13">
        <f t="shared" si="2"/>
        <v>165</v>
      </c>
      <c r="D174" s="2"/>
      <c r="E174" s="1"/>
      <c r="F174" s="3"/>
      <c r="G174" s="4"/>
      <c r="H174" s="72"/>
      <c r="I174" s="1"/>
      <c r="J174" s="4"/>
    </row>
    <row r="175" spans="1:10" ht="20.100000000000001" hidden="1" customHeight="1">
      <c r="A175" s="7"/>
      <c r="B175" s="7"/>
      <c r="C175" s="13">
        <f t="shared" si="2"/>
        <v>166</v>
      </c>
      <c r="D175" s="2"/>
      <c r="E175" s="1"/>
      <c r="F175" s="3"/>
      <c r="G175" s="4"/>
      <c r="H175" s="72"/>
      <c r="I175" s="1"/>
      <c r="J175" s="4"/>
    </row>
    <row r="176" spans="1:10" ht="20.100000000000001" hidden="1" customHeight="1">
      <c r="A176" s="7"/>
      <c r="B176" s="7"/>
      <c r="C176" s="13">
        <f t="shared" si="2"/>
        <v>167</v>
      </c>
      <c r="D176" s="2"/>
      <c r="E176" s="1"/>
      <c r="F176" s="3"/>
      <c r="G176" s="4"/>
      <c r="H176" s="72"/>
      <c r="I176" s="1"/>
      <c r="J176" s="4"/>
    </row>
    <row r="177" spans="1:10" ht="20.100000000000001" hidden="1" customHeight="1">
      <c r="A177" s="7"/>
      <c r="B177" s="7"/>
      <c r="C177" s="13">
        <f t="shared" si="2"/>
        <v>168</v>
      </c>
      <c r="D177" s="2"/>
      <c r="E177" s="1"/>
      <c r="F177" s="3"/>
      <c r="G177" s="4"/>
      <c r="H177" s="72"/>
      <c r="I177" s="1"/>
      <c r="J177" s="4"/>
    </row>
    <row r="178" spans="1:10" ht="20.100000000000001" hidden="1" customHeight="1">
      <c r="A178" s="7"/>
      <c r="B178" s="7"/>
      <c r="C178" s="13">
        <f t="shared" si="2"/>
        <v>169</v>
      </c>
      <c r="D178" s="2"/>
      <c r="E178" s="1"/>
      <c r="F178" s="3"/>
      <c r="G178" s="4"/>
      <c r="H178" s="72"/>
      <c r="I178" s="1"/>
      <c r="J178" s="4"/>
    </row>
    <row r="179" spans="1:10" ht="20.100000000000001" hidden="1" customHeight="1">
      <c r="A179" s="7"/>
      <c r="B179" s="7"/>
      <c r="C179" s="13">
        <f t="shared" si="2"/>
        <v>170</v>
      </c>
      <c r="D179" s="2"/>
      <c r="E179" s="1"/>
      <c r="F179" s="3"/>
      <c r="G179" s="4"/>
      <c r="H179" s="72"/>
      <c r="I179" s="1"/>
      <c r="J179" s="4"/>
    </row>
    <row r="180" spans="1:10" ht="20.100000000000001" hidden="1" customHeight="1">
      <c r="A180" s="7"/>
      <c r="B180" s="7"/>
      <c r="C180" s="13">
        <f t="shared" si="2"/>
        <v>171</v>
      </c>
      <c r="D180" s="2"/>
      <c r="E180" s="1"/>
      <c r="F180" s="3"/>
      <c r="G180" s="4"/>
      <c r="H180" s="72"/>
      <c r="I180" s="1"/>
      <c r="J180" s="4"/>
    </row>
    <row r="181" spans="1:10" ht="20.100000000000001" hidden="1" customHeight="1">
      <c r="A181" s="7"/>
      <c r="B181" s="7"/>
      <c r="C181" s="13">
        <f t="shared" si="2"/>
        <v>172</v>
      </c>
      <c r="D181" s="2"/>
      <c r="E181" s="1"/>
      <c r="F181" s="3"/>
      <c r="G181" s="4"/>
      <c r="H181" s="72"/>
      <c r="I181" s="1"/>
      <c r="J181" s="4"/>
    </row>
    <row r="182" spans="1:10" ht="20.100000000000001" hidden="1" customHeight="1">
      <c r="A182" s="7"/>
      <c r="B182" s="7"/>
      <c r="C182" s="13">
        <f t="shared" si="2"/>
        <v>173</v>
      </c>
      <c r="D182" s="2"/>
      <c r="E182" s="1"/>
      <c r="F182" s="3"/>
      <c r="G182" s="4"/>
      <c r="H182" s="72"/>
      <c r="I182" s="1"/>
      <c r="J182" s="4"/>
    </row>
    <row r="183" spans="1:10" ht="20.100000000000001" hidden="1" customHeight="1">
      <c r="A183" s="7"/>
      <c r="B183" s="7"/>
      <c r="C183" s="13">
        <f t="shared" si="2"/>
        <v>174</v>
      </c>
      <c r="D183" s="2"/>
      <c r="E183" s="1"/>
      <c r="F183" s="3"/>
      <c r="G183" s="4"/>
      <c r="H183" s="72"/>
      <c r="I183" s="1"/>
      <c r="J183" s="4"/>
    </row>
    <row r="184" spans="1:10" ht="20.100000000000001" hidden="1" customHeight="1">
      <c r="A184" s="7"/>
      <c r="B184" s="7"/>
      <c r="C184" s="13">
        <f t="shared" si="2"/>
        <v>175</v>
      </c>
      <c r="D184" s="2"/>
      <c r="E184" s="1"/>
      <c r="F184" s="3"/>
      <c r="G184" s="4"/>
      <c r="H184" s="72"/>
      <c r="I184" s="1"/>
      <c r="J184" s="4"/>
    </row>
    <row r="185" spans="1:10" ht="20.100000000000001" hidden="1" customHeight="1">
      <c r="A185" s="7"/>
      <c r="B185" s="7"/>
      <c r="C185" s="13">
        <f t="shared" si="2"/>
        <v>176</v>
      </c>
      <c r="D185" s="2"/>
      <c r="E185" s="1"/>
      <c r="F185" s="3"/>
      <c r="G185" s="4"/>
      <c r="H185" s="72"/>
      <c r="I185" s="1"/>
      <c r="J185" s="4"/>
    </row>
    <row r="186" spans="1:10" ht="20.100000000000001" hidden="1" customHeight="1">
      <c r="A186" s="7"/>
      <c r="B186" s="7"/>
      <c r="C186" s="13">
        <f t="shared" si="2"/>
        <v>177</v>
      </c>
      <c r="D186" s="2"/>
      <c r="E186" s="1"/>
      <c r="F186" s="3"/>
      <c r="G186" s="4"/>
      <c r="H186" s="72"/>
      <c r="I186" s="1"/>
      <c r="J186" s="4"/>
    </row>
    <row r="187" spans="1:10" ht="20.100000000000001" hidden="1" customHeight="1">
      <c r="A187" s="7"/>
      <c r="B187" s="7"/>
      <c r="C187" s="13">
        <f t="shared" si="2"/>
        <v>178</v>
      </c>
      <c r="D187" s="2"/>
      <c r="E187" s="1"/>
      <c r="F187" s="3"/>
      <c r="G187" s="4"/>
      <c r="H187" s="72"/>
      <c r="I187" s="1"/>
      <c r="J187" s="4"/>
    </row>
    <row r="188" spans="1:10" ht="20.100000000000001" hidden="1" customHeight="1">
      <c r="A188" s="7"/>
      <c r="B188" s="7"/>
      <c r="C188" s="13">
        <f t="shared" si="2"/>
        <v>179</v>
      </c>
      <c r="D188" s="2"/>
      <c r="E188" s="1"/>
      <c r="F188" s="3"/>
      <c r="G188" s="4"/>
      <c r="H188" s="72"/>
      <c r="I188" s="1"/>
      <c r="J188" s="4"/>
    </row>
    <row r="189" spans="1:10" ht="20.100000000000001" hidden="1" customHeight="1">
      <c r="A189" s="7"/>
      <c r="B189" s="7"/>
      <c r="C189" s="13">
        <f t="shared" si="2"/>
        <v>180</v>
      </c>
      <c r="D189" s="2"/>
      <c r="E189" s="1"/>
      <c r="F189" s="3"/>
      <c r="G189" s="4"/>
      <c r="H189" s="72"/>
      <c r="I189" s="1"/>
      <c r="J189" s="4"/>
    </row>
    <row r="190" spans="1:10" ht="20.100000000000001" hidden="1" customHeight="1">
      <c r="A190" s="7"/>
      <c r="B190" s="7"/>
      <c r="C190" s="13">
        <f t="shared" si="2"/>
        <v>181</v>
      </c>
      <c r="D190" s="2"/>
      <c r="E190" s="1"/>
      <c r="F190" s="3"/>
      <c r="G190" s="4"/>
      <c r="H190" s="72"/>
      <c r="I190" s="1"/>
      <c r="J190" s="4"/>
    </row>
    <row r="191" spans="1:10" ht="20.100000000000001" hidden="1" customHeight="1">
      <c r="A191" s="7"/>
      <c r="B191" s="7"/>
      <c r="C191" s="13">
        <f t="shared" si="2"/>
        <v>182</v>
      </c>
      <c r="D191" s="2"/>
      <c r="E191" s="1"/>
      <c r="F191" s="3"/>
      <c r="G191" s="4"/>
      <c r="H191" s="72"/>
      <c r="I191" s="1"/>
      <c r="J191" s="4"/>
    </row>
    <row r="192" spans="1:10" ht="20.100000000000001" hidden="1" customHeight="1">
      <c r="A192" s="7"/>
      <c r="B192" s="7"/>
      <c r="C192" s="13">
        <f t="shared" si="2"/>
        <v>183</v>
      </c>
      <c r="D192" s="2"/>
      <c r="E192" s="1"/>
      <c r="F192" s="3"/>
      <c r="G192" s="4"/>
      <c r="H192" s="72"/>
      <c r="I192" s="1"/>
      <c r="J192" s="4"/>
    </row>
    <row r="193" spans="1:10" ht="20.100000000000001" hidden="1" customHeight="1">
      <c r="A193" s="7"/>
      <c r="B193" s="7"/>
      <c r="C193" s="13">
        <f t="shared" si="2"/>
        <v>184</v>
      </c>
      <c r="D193" s="2"/>
      <c r="E193" s="1"/>
      <c r="F193" s="3"/>
      <c r="G193" s="4"/>
      <c r="H193" s="72"/>
      <c r="I193" s="1"/>
      <c r="J193" s="4"/>
    </row>
    <row r="194" spans="1:10" ht="20.100000000000001" hidden="1" customHeight="1">
      <c r="A194" s="7"/>
      <c r="B194" s="7"/>
      <c r="C194" s="13">
        <f t="shared" si="2"/>
        <v>185</v>
      </c>
      <c r="D194" s="2"/>
      <c r="E194" s="1"/>
      <c r="F194" s="3"/>
      <c r="G194" s="4"/>
      <c r="H194" s="72"/>
      <c r="I194" s="1"/>
      <c r="J194" s="4"/>
    </row>
    <row r="195" spans="1:10" ht="20.100000000000001" hidden="1" customHeight="1">
      <c r="A195" s="7"/>
      <c r="B195" s="7"/>
      <c r="C195" s="13">
        <f t="shared" si="2"/>
        <v>186</v>
      </c>
      <c r="D195" s="2"/>
      <c r="E195" s="1"/>
      <c r="F195" s="3"/>
      <c r="G195" s="4"/>
      <c r="H195" s="72"/>
      <c r="I195" s="1"/>
      <c r="J195" s="4"/>
    </row>
    <row r="196" spans="1:10" ht="20.100000000000001" hidden="1" customHeight="1">
      <c r="A196" s="7"/>
      <c r="B196" s="7"/>
      <c r="C196" s="13">
        <f t="shared" si="2"/>
        <v>187</v>
      </c>
      <c r="D196" s="2"/>
      <c r="E196" s="1"/>
      <c r="F196" s="3"/>
      <c r="G196" s="4"/>
      <c r="H196" s="72"/>
      <c r="I196" s="1"/>
      <c r="J196" s="4"/>
    </row>
    <row r="197" spans="1:10" ht="20.100000000000001" hidden="1" customHeight="1">
      <c r="A197" s="7"/>
      <c r="B197" s="7"/>
      <c r="C197" s="13">
        <f t="shared" si="2"/>
        <v>188</v>
      </c>
      <c r="D197" s="2"/>
      <c r="E197" s="1"/>
      <c r="F197" s="3"/>
      <c r="G197" s="4"/>
      <c r="H197" s="72"/>
      <c r="I197" s="1"/>
      <c r="J197" s="4"/>
    </row>
    <row r="198" spans="1:10" ht="20.100000000000001" hidden="1" customHeight="1">
      <c r="A198" s="7"/>
      <c r="B198" s="7"/>
      <c r="C198" s="13">
        <f t="shared" si="2"/>
        <v>189</v>
      </c>
      <c r="D198" s="2"/>
      <c r="E198" s="1"/>
      <c r="F198" s="3"/>
      <c r="G198" s="4"/>
      <c r="H198" s="72"/>
      <c r="I198" s="1"/>
      <c r="J198" s="4"/>
    </row>
    <row r="199" spans="1:10" ht="20.100000000000001" hidden="1" customHeight="1">
      <c r="A199" s="7"/>
      <c r="B199" s="7"/>
      <c r="C199" s="13">
        <f t="shared" si="2"/>
        <v>190</v>
      </c>
      <c r="D199" s="2"/>
      <c r="E199" s="1"/>
      <c r="F199" s="3"/>
      <c r="G199" s="4"/>
      <c r="H199" s="72"/>
      <c r="I199" s="1"/>
      <c r="J199" s="4"/>
    </row>
    <row r="200" spans="1:10" ht="20.100000000000001" hidden="1" customHeight="1">
      <c r="A200" s="7"/>
      <c r="B200" s="7"/>
      <c r="C200" s="13">
        <f t="shared" si="2"/>
        <v>191</v>
      </c>
      <c r="D200" s="2"/>
      <c r="E200" s="1"/>
      <c r="F200" s="3"/>
      <c r="G200" s="4"/>
      <c r="H200" s="5"/>
      <c r="I200" s="1"/>
      <c r="J200" s="4"/>
    </row>
    <row r="201" spans="1:10" ht="20.100000000000001" hidden="1" customHeight="1">
      <c r="A201" s="7"/>
      <c r="B201" s="7"/>
      <c r="C201" s="13">
        <f t="shared" si="2"/>
        <v>192</v>
      </c>
      <c r="D201" s="2"/>
      <c r="E201" s="1"/>
      <c r="F201" s="3"/>
      <c r="G201" s="4"/>
      <c r="H201" s="5"/>
      <c r="I201" s="1"/>
      <c r="J201" s="4"/>
    </row>
    <row r="202" spans="1:10" ht="20.100000000000001" hidden="1" customHeight="1">
      <c r="A202" s="7"/>
      <c r="B202" s="7"/>
      <c r="C202" s="13">
        <f t="shared" si="2"/>
        <v>193</v>
      </c>
      <c r="D202" s="2"/>
      <c r="E202" s="1"/>
      <c r="F202" s="3"/>
      <c r="G202" s="4"/>
      <c r="H202" s="5"/>
      <c r="I202" s="1"/>
      <c r="J202" s="4"/>
    </row>
    <row r="203" spans="1:10" ht="20.100000000000001" hidden="1" customHeight="1">
      <c r="A203" s="7"/>
      <c r="B203" s="7"/>
      <c r="C203" s="13">
        <f t="shared" si="2"/>
        <v>194</v>
      </c>
      <c r="D203" s="2"/>
      <c r="E203" s="1"/>
      <c r="F203" s="3"/>
      <c r="G203" s="4"/>
      <c r="H203" s="5"/>
      <c r="I203" s="1"/>
      <c r="J203" s="4"/>
    </row>
    <row r="204" spans="1:10" ht="20.100000000000001" hidden="1" customHeight="1">
      <c r="A204" s="7"/>
      <c r="B204" s="7"/>
      <c r="C204" s="13">
        <f t="shared" ref="C204:C209" si="3">C203+1</f>
        <v>195</v>
      </c>
      <c r="D204" s="2"/>
      <c r="E204" s="1"/>
      <c r="F204" s="3"/>
      <c r="G204" s="4"/>
      <c r="H204" s="5"/>
      <c r="I204" s="1"/>
      <c r="J204" s="4"/>
    </row>
    <row r="205" spans="1:10" ht="20.100000000000001" hidden="1" customHeight="1">
      <c r="A205" s="7"/>
      <c r="B205" s="7"/>
      <c r="C205" s="13">
        <f t="shared" si="3"/>
        <v>196</v>
      </c>
      <c r="D205" s="2"/>
      <c r="E205" s="1"/>
      <c r="F205" s="3"/>
      <c r="G205" s="4"/>
      <c r="H205" s="5"/>
      <c r="I205" s="1"/>
      <c r="J205" s="4"/>
    </row>
    <row r="206" spans="1:10" ht="20.100000000000001" hidden="1" customHeight="1">
      <c r="A206" s="7"/>
      <c r="B206" s="7"/>
      <c r="C206" s="13">
        <f t="shared" si="3"/>
        <v>197</v>
      </c>
      <c r="D206" s="2"/>
      <c r="E206" s="1"/>
      <c r="F206" s="3"/>
      <c r="G206" s="4"/>
      <c r="H206" s="5"/>
      <c r="I206" s="1"/>
      <c r="J206" s="4"/>
    </row>
    <row r="207" spans="1:10" ht="20.100000000000001" hidden="1" customHeight="1">
      <c r="A207" s="7"/>
      <c r="B207" s="7"/>
      <c r="C207" s="13">
        <f t="shared" si="3"/>
        <v>198</v>
      </c>
      <c r="D207" s="2"/>
      <c r="E207" s="1"/>
      <c r="F207" s="3"/>
      <c r="G207" s="4"/>
      <c r="H207" s="5"/>
      <c r="I207" s="1"/>
      <c r="J207" s="4"/>
    </row>
    <row r="208" spans="1:10" ht="20.100000000000001" hidden="1" customHeight="1">
      <c r="A208" s="7"/>
      <c r="B208" s="7"/>
      <c r="C208" s="13">
        <f t="shared" si="3"/>
        <v>199</v>
      </c>
      <c r="D208" s="2"/>
      <c r="E208" s="1"/>
      <c r="F208" s="3"/>
      <c r="G208" s="4"/>
      <c r="H208" s="5"/>
      <c r="I208" s="1"/>
      <c r="J208" s="4"/>
    </row>
    <row r="209" spans="1:12" ht="20.100000000000001" hidden="1" customHeight="1">
      <c r="A209" s="7"/>
      <c r="B209" s="7"/>
      <c r="C209" s="13">
        <f t="shared" si="3"/>
        <v>200</v>
      </c>
      <c r="D209" s="2"/>
      <c r="E209" s="1"/>
      <c r="F209" s="3"/>
      <c r="G209" s="4"/>
      <c r="H209" s="5"/>
      <c r="I209" s="1"/>
      <c r="J209" s="4"/>
    </row>
    <row r="210" spans="1:12" hidden="1">
      <c r="A210" s="7"/>
      <c r="B210" s="7"/>
      <c r="C210" s="14"/>
      <c r="E210" s="14"/>
      <c r="F210" s="15"/>
      <c r="G210" s="16"/>
      <c r="H210" s="17"/>
      <c r="I210" s="14"/>
      <c r="J210" s="16"/>
    </row>
    <row r="211" spans="1:12" ht="45.75" customHeight="1">
      <c r="A211" s="7"/>
      <c r="B211" s="7"/>
      <c r="C211" s="18"/>
      <c r="D211" s="7"/>
      <c r="E211" s="7"/>
      <c r="F211" s="8"/>
      <c r="G211" s="7"/>
      <c r="H211" s="7"/>
      <c r="I211" s="7"/>
      <c r="J211" s="7"/>
      <c r="L211" s="7"/>
    </row>
  </sheetData>
  <sheetProtection algorithmName="SHA-512" hashValue="aUbx27drx3zSM9Q603ZqJUyx1AcSHLg43fqlFC2xGc6ycBxzN3CFjDla/azJP3Vw033PipWeqfqiQMGH3OXzUQ==" saltValue="mFtFi4ZeO7cla2zIJfOpUA==" spinCount="100000" sheet="1" formatColumns="0" formatRows="0" selectLockedCells="1"/>
  <mergeCells count="1">
    <mergeCell ref="A5:A6"/>
  </mergeCells>
  <dataValidations count="3">
    <dataValidation type="textLength" allowBlank="1" showInputMessage="1" showErrorMessage="1" errorTitle="Maaf" error="NISN 10 digit" sqref="F10:F210">
      <formula1>10</formula1>
      <formula2>10</formula2>
    </dataValidation>
    <dataValidation allowBlank="1" showInputMessage="1" showErrorMessage="1" promptTitle="Perhatian !" prompt="_x000a_Tgl Lahir dientri dengan Format:_x000a_dd/mm/yyy_x000a_Contoh: 08/10/2000" sqref="H210"/>
    <dataValidation type="date" allowBlank="1" showInputMessage="1" showErrorMessage="1" errorTitle="Perhatian !" error="Tgl Lahir dientri dengan Format:_x000a_dd/mm/yyy_x000a_Contoh: 08/10/2000" promptTitle="Perhatian !" prompt="_x000a_Tgl Lahir dientri dengan Format:_x000a_dd/mm/yyy_x000a_Contoh: 08/10/2000" sqref="H10:H209">
      <formula1>H10</formula1>
      <formula2>H209</formula2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105" r:id="rId4" name="Image1">
          <controlPr locked="0" defaultSize="0" print="0" autoLine="0" r:id="rId5">
            <anchor moveWithCells="1">
              <from>
                <xdr:col>9</xdr:col>
                <xdr:colOff>762000</xdr:colOff>
                <xdr:row>6</xdr:row>
                <xdr:rowOff>238125</xdr:rowOff>
              </from>
              <to>
                <xdr:col>9</xdr:col>
                <xdr:colOff>1047750</xdr:colOff>
                <xdr:row>6</xdr:row>
                <xdr:rowOff>495300</xdr:rowOff>
              </to>
            </anchor>
          </controlPr>
        </control>
      </mc:Choice>
      <mc:Fallback>
        <control shapeId="3105" r:id="rId4" name="Image1"/>
      </mc:Fallback>
    </mc:AlternateContent>
    <mc:AlternateContent xmlns:mc="http://schemas.openxmlformats.org/markup-compatibility/2006">
      <mc:Choice Requires="x14">
        <control shapeId="3106" r:id="rId6" name="Image2">
          <controlPr autoLine="0" r:id="rId7">
            <anchor moveWithCells="1">
              <from>
                <xdr:col>9</xdr:col>
                <xdr:colOff>1085850</xdr:colOff>
                <xdr:row>6</xdr:row>
                <xdr:rowOff>171450</xdr:rowOff>
              </from>
              <to>
                <xdr:col>9</xdr:col>
                <xdr:colOff>1428750</xdr:colOff>
                <xdr:row>6</xdr:row>
                <xdr:rowOff>552450</xdr:rowOff>
              </to>
            </anchor>
          </controlPr>
        </control>
      </mc:Choice>
      <mc:Fallback>
        <control shapeId="3106" r:id="rId6" name="Image2"/>
      </mc:Fallback>
    </mc:AlternateContent>
    <mc:AlternateContent xmlns:mc="http://schemas.openxmlformats.org/markup-compatibility/2006">
      <mc:Choice Requires="x14">
        <control shapeId="3083" r:id="rId8" name="Button 11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5</xdr:row>
                <xdr:rowOff>95250</xdr:rowOff>
              </from>
              <to>
                <xdr:col>0</xdr:col>
                <xdr:colOff>1571625</xdr:colOff>
                <xdr:row>6</xdr:row>
                <xdr:rowOff>695325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9" name="Group Box 15">
          <controlPr defaultSize="0" autoFill="0" autoPict="0">
            <anchor moveWithCells="1">
              <from>
                <xdr:col>3</xdr:col>
                <xdr:colOff>428625</xdr:colOff>
                <xdr:row>6</xdr:row>
                <xdr:rowOff>142875</xdr:rowOff>
              </from>
              <to>
                <xdr:col>3</xdr:col>
                <xdr:colOff>1990725</xdr:colOff>
                <xdr:row>6</xdr:row>
                <xdr:rowOff>600075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9" r:id="rId10" name="Drop Down 17">
          <controlPr defaultSize="0" print="0" autoLine="0" autoPict="0" macro="[0]!JumlahSiswa" altText="Pilih Jumlah siswa!">
            <anchor moveWithCells="1">
              <from>
                <xdr:col>3</xdr:col>
                <xdr:colOff>523875</xdr:colOff>
                <xdr:row>6</xdr:row>
                <xdr:rowOff>257175</xdr:rowOff>
              </from>
              <to>
                <xdr:col>3</xdr:col>
                <xdr:colOff>1933575</xdr:colOff>
                <xdr:row>6</xdr:row>
                <xdr:rowOff>523875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9" r:id="rId11" name="Button 27">
          <controlPr defaultSize="0" print="0" autoFill="0" autoPict="0" macro="[0]!CETAK_HALAMAN_BELAKANG_IPA" altText="Pendidikan Agama Islam">
            <anchor moveWithCells="1" sizeWithCells="1">
              <from>
                <xdr:col>0</xdr:col>
                <xdr:colOff>38100</xdr:colOff>
                <xdr:row>10</xdr:row>
                <xdr:rowOff>57150</xdr:rowOff>
              </from>
              <to>
                <xdr:col>0</xdr:col>
                <xdr:colOff>1552575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0" r:id="rId12" name="Button 28">
          <controlPr defaultSize="0" print="0" autoFill="0" autoPict="0" macro="[0]!CETAK_HALAMAN_DEPAN_IPA" altText="Pendidikan Agama Islam">
            <anchor moveWithCells="1" sizeWithCells="1">
              <from>
                <xdr:col>0</xdr:col>
                <xdr:colOff>38100</xdr:colOff>
                <xdr:row>8</xdr:row>
                <xdr:rowOff>295275</xdr:rowOff>
              </from>
              <to>
                <xdr:col>0</xdr:col>
                <xdr:colOff>1552575</xdr:colOff>
                <xdr:row>10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1" r:id="rId13" name="Button 29">
          <controlPr defaultSize="0" print="0" autoFill="0" autoPict="0" macro="[0]!NILAI_IPA" altText="Pendidikan Agama Islam">
            <anchor moveWithCells="1" sizeWithCells="1">
              <from>
                <xdr:col>0</xdr:col>
                <xdr:colOff>38100</xdr:colOff>
                <xdr:row>7</xdr:row>
                <xdr:rowOff>38100</xdr:rowOff>
              </from>
              <to>
                <xdr:col>0</xdr:col>
                <xdr:colOff>1552575</xdr:colOff>
                <xdr:row>8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3" r:id="rId14" name="Button 31">
          <controlPr defaultSize="0" print="0" autoFill="0" autoPict="0" macro="[0]!SIMPAN" altText="Pendidikan Agama Islam">
            <anchor moveWithCells="1" sizeWithCells="1">
              <from>
                <xdr:col>0</xdr:col>
                <xdr:colOff>38100</xdr:colOff>
                <xdr:row>11</xdr:row>
                <xdr:rowOff>161925</xdr:rowOff>
              </from>
              <to>
                <xdr:col>0</xdr:col>
                <xdr:colOff>1562100</xdr:colOff>
                <xdr:row>12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4" r:id="rId15" name="Button 32">
          <controlPr defaultSize="0" print="0" autoFill="0" autoPict="0" macro="[0]!KELUAR" altText="Pendidikan Agama Islam">
            <anchor moveWithCells="1" sizeWithCells="1">
              <from>
                <xdr:col>0</xdr:col>
                <xdr:colOff>38100</xdr:colOff>
                <xdr:row>13</xdr:row>
                <xdr:rowOff>9525</xdr:rowOff>
              </from>
              <to>
                <xdr:col>0</xdr:col>
                <xdr:colOff>1562100</xdr:colOff>
                <xdr:row>14</xdr:row>
                <xdr:rowOff>28575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AS212"/>
  <sheetViews>
    <sheetView showRowColHeaders="0" workbookViewId="0">
      <pane xSplit="6" ySplit="9" topLeftCell="G10" activePane="bottomRight" state="frozen"/>
      <selection activeCell="A16" sqref="A16"/>
      <selection pane="topRight" activeCell="A16" sqref="A16"/>
      <selection pane="bottomLeft" activeCell="A16" sqref="A16"/>
      <selection pane="bottomRight" activeCell="N16" sqref="N16"/>
    </sheetView>
  </sheetViews>
  <sheetFormatPr defaultColWidth="0" defaultRowHeight="15" customHeight="1" zeroHeight="1"/>
  <cols>
    <col min="1" max="1" width="23.85546875" style="6" customWidth="1"/>
    <col min="2" max="2" width="0.140625" style="6" customWidth="1"/>
    <col min="3" max="3" width="5.140625" style="6" customWidth="1"/>
    <col min="4" max="4" width="35.28515625" style="6" customWidth="1"/>
    <col min="5" max="5" width="9.140625" style="6" customWidth="1"/>
    <col min="6" max="6" width="11.5703125" style="19" customWidth="1"/>
    <col min="7" max="10" width="7.42578125" style="6" customWidth="1"/>
    <col min="11" max="11" width="7.42578125" style="7" customWidth="1"/>
    <col min="12" max="38" width="7.42578125" style="6" customWidth="1"/>
    <col min="39" max="45" width="9.140625" style="6" customWidth="1"/>
    <col min="46" max="16384" width="9.140625" style="6" hidden="1"/>
  </cols>
  <sheetData>
    <row r="1" spans="1:45" hidden="1">
      <c r="A1" s="39"/>
      <c r="B1" s="7"/>
      <c r="C1" s="73">
        <v>49</v>
      </c>
      <c r="D1" s="7"/>
      <c r="E1" s="7"/>
      <c r="F1" s="8"/>
      <c r="G1" s="37"/>
      <c r="H1" s="37"/>
      <c r="I1" s="37"/>
      <c r="J1" s="37"/>
      <c r="K1" s="37"/>
      <c r="L1" s="37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45" hidden="1">
      <c r="A2" s="7"/>
      <c r="B2" s="7"/>
      <c r="C2" s="7"/>
      <c r="D2" s="7"/>
      <c r="E2" s="7"/>
      <c r="F2" s="8"/>
      <c r="G2" s="7"/>
      <c r="H2" s="7"/>
      <c r="I2" s="7"/>
      <c r="J2" s="7"/>
      <c r="L2" s="7"/>
    </row>
    <row r="3" spans="1:45" hidden="1">
      <c r="A3" s="7"/>
      <c r="B3" s="7"/>
      <c r="C3" s="7"/>
      <c r="D3" s="7"/>
      <c r="E3" s="7"/>
      <c r="F3" s="8"/>
      <c r="G3" s="7"/>
      <c r="H3" s="7"/>
      <c r="I3" s="7"/>
      <c r="J3" s="7"/>
      <c r="L3" s="7"/>
    </row>
    <row r="4" spans="1:45" hidden="1">
      <c r="A4" s="7"/>
      <c r="B4" s="7"/>
      <c r="C4" s="7"/>
      <c r="D4" s="7"/>
      <c r="E4" s="7"/>
      <c r="F4" s="8"/>
      <c r="G4" s="7"/>
      <c r="H4" s="7"/>
      <c r="I4" s="7"/>
      <c r="J4" s="7"/>
      <c r="L4" s="7"/>
    </row>
    <row r="5" spans="1:45" ht="7.5" customHeight="1">
      <c r="A5" s="74"/>
      <c r="B5" s="7"/>
      <c r="C5" s="7"/>
      <c r="D5" s="7"/>
      <c r="E5" s="7"/>
      <c r="F5" s="8"/>
      <c r="G5" s="7"/>
      <c r="H5" s="7"/>
      <c r="I5" s="7"/>
      <c r="J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</row>
    <row r="6" spans="1:45" ht="54.75" customHeight="1">
      <c r="A6" s="74"/>
      <c r="B6" s="9"/>
      <c r="C6" s="9"/>
      <c r="D6" s="10"/>
      <c r="E6" s="71" t="s">
        <v>45</v>
      </c>
      <c r="F6" s="71"/>
      <c r="G6" s="71"/>
      <c r="H6" s="71"/>
      <c r="I6" s="71"/>
      <c r="J6" s="71"/>
      <c r="K6" s="71"/>
      <c r="L6" s="71"/>
      <c r="M6" s="71"/>
      <c r="N6" s="10"/>
      <c r="O6" s="10"/>
      <c r="P6" s="10"/>
      <c r="Q6" s="10"/>
      <c r="R6" s="10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7"/>
      <c r="AS6" s="7"/>
    </row>
    <row r="7" spans="1:45" ht="7.5" customHeight="1">
      <c r="A7" s="74"/>
      <c r="B7" s="7"/>
      <c r="C7" s="7"/>
      <c r="D7" s="7"/>
      <c r="E7" s="7"/>
      <c r="F7" s="8"/>
      <c r="G7" s="7"/>
      <c r="H7" s="7"/>
      <c r="I7" s="7"/>
      <c r="J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</row>
    <row r="8" spans="1:45" ht="99.75" customHeight="1">
      <c r="A8" s="7"/>
      <c r="B8" s="7"/>
      <c r="C8" s="220" t="s">
        <v>0</v>
      </c>
      <c r="D8" s="220" t="s">
        <v>1</v>
      </c>
      <c r="E8" s="220" t="s">
        <v>2</v>
      </c>
      <c r="F8" s="220" t="s">
        <v>3</v>
      </c>
      <c r="G8" s="213" t="s">
        <v>11</v>
      </c>
      <c r="H8" s="219"/>
      <c r="I8" s="213" t="s">
        <v>14</v>
      </c>
      <c r="J8" s="214"/>
      <c r="K8" s="213" t="s">
        <v>15</v>
      </c>
      <c r="L8" s="219"/>
      <c r="M8" s="213" t="s">
        <v>16</v>
      </c>
      <c r="N8" s="219"/>
      <c r="O8" s="213" t="s">
        <v>17</v>
      </c>
      <c r="P8" s="219"/>
      <c r="Q8" s="213" t="s">
        <v>21</v>
      </c>
      <c r="R8" s="214"/>
      <c r="S8" s="213" t="s">
        <v>20</v>
      </c>
      <c r="T8" s="219"/>
      <c r="U8" s="213" t="s">
        <v>19</v>
      </c>
      <c r="V8" s="219"/>
      <c r="W8" s="213" t="s">
        <v>18</v>
      </c>
      <c r="X8" s="219"/>
      <c r="Y8" s="213" t="s">
        <v>22</v>
      </c>
      <c r="Z8" s="214"/>
      <c r="AA8" s="213" t="s">
        <v>23</v>
      </c>
      <c r="AB8" s="214"/>
      <c r="AC8" s="213" t="s">
        <v>24</v>
      </c>
      <c r="AD8" s="214"/>
      <c r="AE8" s="213" t="s">
        <v>516</v>
      </c>
      <c r="AF8" s="214"/>
      <c r="AG8" s="213"/>
      <c r="AH8" s="214"/>
      <c r="AI8" s="213"/>
      <c r="AJ8" s="214"/>
      <c r="AK8" s="213"/>
      <c r="AL8" s="214"/>
      <c r="AM8" s="207" t="s">
        <v>25</v>
      </c>
      <c r="AN8" s="217" t="s">
        <v>529</v>
      </c>
      <c r="AO8" s="215" t="s">
        <v>530</v>
      </c>
      <c r="AP8" s="209" t="s">
        <v>26</v>
      </c>
      <c r="AQ8" s="211" t="s">
        <v>27</v>
      </c>
      <c r="AR8" s="7"/>
      <c r="AS8" s="7"/>
    </row>
    <row r="9" spans="1:45" ht="27.75" customHeight="1">
      <c r="A9" s="11"/>
      <c r="B9" s="12"/>
      <c r="C9" s="221"/>
      <c r="D9" s="221"/>
      <c r="E9" s="221"/>
      <c r="F9" s="221"/>
      <c r="G9" s="128" t="s">
        <v>12</v>
      </c>
      <c r="H9" s="127" t="s">
        <v>13</v>
      </c>
      <c r="I9" s="128" t="s">
        <v>12</v>
      </c>
      <c r="J9" s="127" t="s">
        <v>13</v>
      </c>
      <c r="K9" s="128" t="s">
        <v>12</v>
      </c>
      <c r="L9" s="127" t="s">
        <v>13</v>
      </c>
      <c r="M9" s="128" t="s">
        <v>12</v>
      </c>
      <c r="N9" s="127" t="s">
        <v>13</v>
      </c>
      <c r="O9" s="128" t="s">
        <v>12</v>
      </c>
      <c r="P9" s="127" t="s">
        <v>13</v>
      </c>
      <c r="Q9" s="128" t="s">
        <v>12</v>
      </c>
      <c r="R9" s="127" t="s">
        <v>13</v>
      </c>
      <c r="S9" s="128" t="s">
        <v>12</v>
      </c>
      <c r="T9" s="127" t="s">
        <v>13</v>
      </c>
      <c r="U9" s="128" t="s">
        <v>12</v>
      </c>
      <c r="V9" s="127" t="s">
        <v>13</v>
      </c>
      <c r="W9" s="128" t="s">
        <v>12</v>
      </c>
      <c r="X9" s="127" t="s">
        <v>13</v>
      </c>
      <c r="Y9" s="128" t="s">
        <v>12</v>
      </c>
      <c r="Z9" s="127" t="s">
        <v>13</v>
      </c>
      <c r="AA9" s="128" t="s">
        <v>12</v>
      </c>
      <c r="AB9" s="127" t="s">
        <v>13</v>
      </c>
      <c r="AC9" s="128" t="s">
        <v>12</v>
      </c>
      <c r="AD9" s="127" t="s">
        <v>13</v>
      </c>
      <c r="AE9" s="128" t="s">
        <v>12</v>
      </c>
      <c r="AF9" s="127" t="s">
        <v>13</v>
      </c>
      <c r="AG9" s="128" t="s">
        <v>12</v>
      </c>
      <c r="AH9" s="127" t="s">
        <v>13</v>
      </c>
      <c r="AI9" s="128" t="s">
        <v>12</v>
      </c>
      <c r="AJ9" s="127" t="s">
        <v>13</v>
      </c>
      <c r="AK9" s="128" t="s">
        <v>12</v>
      </c>
      <c r="AL9" s="127" t="s">
        <v>13</v>
      </c>
      <c r="AM9" s="208"/>
      <c r="AN9" s="218"/>
      <c r="AO9" s="216"/>
      <c r="AP9" s="210"/>
      <c r="AQ9" s="212"/>
      <c r="AR9" s="7"/>
      <c r="AS9" s="7"/>
    </row>
    <row r="10" spans="1:45" ht="20.100000000000001" customHeight="1">
      <c r="A10" s="7"/>
      <c r="B10" s="7"/>
      <c r="C10" s="129">
        <v>1</v>
      </c>
      <c r="D10" s="130" t="str">
        <f>IF(biodata_ipa!D10="","", biodata_ipa!D10)</f>
        <v>AHMAD FAZIL</v>
      </c>
      <c r="E10" s="129">
        <f>IF(biodata_ipa!E10="","", biodata_ipa!E10)</f>
        <v>2716</v>
      </c>
      <c r="F10" s="131" t="str">
        <f>IF(biodata_ipa!F10="","", biodata_ipa!F10)</f>
        <v>0002959299</v>
      </c>
      <c r="G10" s="157">
        <v>81</v>
      </c>
      <c r="H10" s="156">
        <v>79</v>
      </c>
      <c r="I10" s="157">
        <v>82</v>
      </c>
      <c r="J10" s="156">
        <v>79</v>
      </c>
      <c r="K10" s="157">
        <v>83</v>
      </c>
      <c r="L10" s="156">
        <v>78</v>
      </c>
      <c r="M10" s="157">
        <v>76</v>
      </c>
      <c r="N10" s="156">
        <v>78</v>
      </c>
      <c r="O10" s="157">
        <v>77</v>
      </c>
      <c r="P10" s="183"/>
      <c r="Q10" s="157">
        <v>76</v>
      </c>
      <c r="R10" s="156">
        <v>78</v>
      </c>
      <c r="S10" s="157">
        <v>78</v>
      </c>
      <c r="T10" s="183"/>
      <c r="U10" s="157">
        <v>79</v>
      </c>
      <c r="V10" s="156">
        <v>79</v>
      </c>
      <c r="W10" s="157">
        <v>78</v>
      </c>
      <c r="X10" s="156">
        <v>78</v>
      </c>
      <c r="Y10" s="157">
        <v>85</v>
      </c>
      <c r="Z10" s="156">
        <v>82</v>
      </c>
      <c r="AA10" s="157">
        <v>80</v>
      </c>
      <c r="AB10" s="156">
        <v>80</v>
      </c>
      <c r="AC10" s="157">
        <v>81</v>
      </c>
      <c r="AD10" s="183"/>
      <c r="AE10" s="157">
        <v>79</v>
      </c>
      <c r="AF10" s="156">
        <v>80</v>
      </c>
      <c r="AG10" s="35"/>
      <c r="AH10" s="35"/>
      <c r="AI10" s="35"/>
      <c r="AJ10" s="35"/>
      <c r="AK10" s="35"/>
      <c r="AL10" s="35"/>
      <c r="AM10" s="124">
        <f>IF(G10="","",SUM(G10:AL10))</f>
        <v>1826</v>
      </c>
      <c r="AN10" s="186">
        <f>IFERROR(AVERAGE(G10,I10,K10,M10,O10,Q10,S10,U10,W10,Y10,AA10,AC10,AE10,AG10,AI10,AK10),"  ")</f>
        <v>79.615384615384613</v>
      </c>
      <c r="AO10" s="187">
        <f>IFERROR(AVERAGE(H10,J10,L10,N10,P10,R10,T10,V10,X10,Z10,AB10,AD10,AF10,AH10,AJ10,AL10),"  ")</f>
        <v>79.099999999999994</v>
      </c>
      <c r="AP10" s="125">
        <f>IFERROR(AVERAGE(G10:AL10),"  ")</f>
        <v>79.391304347826093</v>
      </c>
      <c r="AQ10" s="126">
        <f>IF(AM10="","",RANK(AM10,$AM$10:$AM$209))</f>
        <v>1</v>
      </c>
      <c r="AR10" s="7"/>
      <c r="AS10" s="7"/>
    </row>
    <row r="11" spans="1:45" ht="20.100000000000001" customHeight="1">
      <c r="A11" s="7"/>
      <c r="B11" s="7"/>
      <c r="C11" s="129">
        <f>C10+1</f>
        <v>2</v>
      </c>
      <c r="D11" s="130" t="str">
        <f>IF(biodata_ipa!D11="","", biodata_ipa!D11)</f>
        <v>AHMAD FAZLI</v>
      </c>
      <c r="E11" s="129">
        <f>IF(biodata_ipa!E11="","", biodata_ipa!E11)</f>
        <v>2723</v>
      </c>
      <c r="F11" s="131" t="str">
        <f>IF(biodata_ipa!F11="","", biodata_ipa!F11)</f>
        <v>0009299761</v>
      </c>
      <c r="G11" s="157">
        <v>81</v>
      </c>
      <c r="H11" s="156">
        <v>78</v>
      </c>
      <c r="I11" s="157">
        <v>82</v>
      </c>
      <c r="J11" s="156">
        <v>78</v>
      </c>
      <c r="K11" s="157">
        <v>83</v>
      </c>
      <c r="L11" s="156">
        <v>78</v>
      </c>
      <c r="M11" s="157">
        <v>76</v>
      </c>
      <c r="N11" s="156">
        <v>78</v>
      </c>
      <c r="O11" s="157">
        <v>76</v>
      </c>
      <c r="P11" s="183"/>
      <c r="Q11" s="157">
        <v>76</v>
      </c>
      <c r="R11" s="156">
        <v>78</v>
      </c>
      <c r="S11" s="157">
        <v>78</v>
      </c>
      <c r="T11" s="183"/>
      <c r="U11" s="157">
        <v>78</v>
      </c>
      <c r="V11" s="156">
        <v>79</v>
      </c>
      <c r="W11" s="157">
        <v>77</v>
      </c>
      <c r="X11" s="156">
        <v>78</v>
      </c>
      <c r="Y11" s="157">
        <v>84</v>
      </c>
      <c r="Z11" s="156">
        <v>81</v>
      </c>
      <c r="AA11" s="157">
        <v>80</v>
      </c>
      <c r="AB11" s="156">
        <v>80</v>
      </c>
      <c r="AC11" s="157">
        <v>80</v>
      </c>
      <c r="AD11" s="183"/>
      <c r="AE11" s="157">
        <v>78</v>
      </c>
      <c r="AF11" s="156">
        <v>80</v>
      </c>
      <c r="AG11" s="35"/>
      <c r="AH11" s="35"/>
      <c r="AI11" s="35"/>
      <c r="AJ11" s="35"/>
      <c r="AK11" s="35"/>
      <c r="AL11" s="35"/>
      <c r="AM11" s="124">
        <f t="shared" ref="AM11:AM74" si="0">IF(G11="","",SUM(G11:AL11))</f>
        <v>1817</v>
      </c>
      <c r="AN11" s="186">
        <f t="shared" ref="AN11:AN74" si="1">IFERROR(AVERAGE(G11,I11,K11,M11,O11,Q11,S11,U11,W11,Y11,AA11,AC11,AE11,AG11,AI11,AK11),"  ")</f>
        <v>79.15384615384616</v>
      </c>
      <c r="AO11" s="187">
        <f t="shared" ref="AO11:AO74" si="2">IFERROR(AVERAGE(H11,J11,L11,N11,P11,R11,T11,V11,X11,Z11,AB11,AD11,AF11,AH11,AJ11,AL11),"  ")</f>
        <v>78.8</v>
      </c>
      <c r="AP11" s="125">
        <f t="shared" ref="AP11:AP74" si="3">IFERROR(AVERAGE(G11:AL11),"  ")</f>
        <v>79</v>
      </c>
      <c r="AQ11" s="126">
        <f t="shared" ref="AQ11:AQ74" si="4">IF(AM11="","",RANK(AM11,$AM$10:$AM$209))</f>
        <v>2</v>
      </c>
      <c r="AR11" s="7"/>
      <c r="AS11" s="7"/>
    </row>
    <row r="12" spans="1:45" ht="20.100000000000001" customHeight="1">
      <c r="A12" s="7"/>
      <c r="B12" s="7"/>
      <c r="C12" s="129">
        <f t="shared" ref="C12:C75" si="5">C11+1</f>
        <v>3</v>
      </c>
      <c r="D12" s="130" t="str">
        <f>IF(biodata_ipa!D12="","", biodata_ipa!D12)</f>
        <v>AINUL ZUHRA MK</v>
      </c>
      <c r="E12" s="129">
        <f>IF(biodata_ipa!E12="","", biodata_ipa!E12)</f>
        <v>2721</v>
      </c>
      <c r="F12" s="131" t="str">
        <f>IF(biodata_ipa!F12="","", biodata_ipa!F12)</f>
        <v>0004764032</v>
      </c>
      <c r="G12" s="157"/>
      <c r="H12" s="156"/>
      <c r="I12" s="157"/>
      <c r="J12" s="156"/>
      <c r="K12" s="157"/>
      <c r="L12" s="156"/>
      <c r="M12" s="157"/>
      <c r="N12" s="156"/>
      <c r="O12" s="157"/>
      <c r="P12" s="183"/>
      <c r="Q12" s="157"/>
      <c r="R12" s="156"/>
      <c r="S12" s="157"/>
      <c r="T12" s="183"/>
      <c r="U12" s="157"/>
      <c r="V12" s="156"/>
      <c r="W12" s="157"/>
      <c r="X12" s="156"/>
      <c r="Y12" s="157"/>
      <c r="Z12" s="156"/>
      <c r="AA12" s="157"/>
      <c r="AB12" s="156"/>
      <c r="AC12" s="157"/>
      <c r="AD12" s="183"/>
      <c r="AE12" s="157"/>
      <c r="AF12" s="156"/>
      <c r="AG12" s="35"/>
      <c r="AH12" s="35"/>
      <c r="AI12" s="35"/>
      <c r="AJ12" s="35"/>
      <c r="AK12" s="35"/>
      <c r="AL12" s="35"/>
      <c r="AM12" s="124" t="str">
        <f t="shared" si="0"/>
        <v/>
      </c>
      <c r="AN12" s="186" t="str">
        <f t="shared" si="1"/>
        <v xml:space="preserve">  </v>
      </c>
      <c r="AO12" s="187" t="str">
        <f t="shared" si="2"/>
        <v xml:space="preserve">  </v>
      </c>
      <c r="AP12" s="125" t="str">
        <f t="shared" si="3"/>
        <v xml:space="preserve">  </v>
      </c>
      <c r="AQ12" s="126" t="str">
        <f t="shared" si="4"/>
        <v/>
      </c>
      <c r="AR12" s="7"/>
      <c r="AS12" s="7"/>
    </row>
    <row r="13" spans="1:45" ht="20.100000000000001" customHeight="1">
      <c r="A13" s="7"/>
      <c r="B13" s="7"/>
      <c r="C13" s="129">
        <f t="shared" si="5"/>
        <v>4</v>
      </c>
      <c r="D13" s="130" t="str">
        <f>IF(biodata_ipa!D13="","", biodata_ipa!D13)</f>
        <v>ANANDA IRWANDA</v>
      </c>
      <c r="E13" s="129">
        <f>IF(biodata_ipa!E13="","", biodata_ipa!E13)</f>
        <v>2719</v>
      </c>
      <c r="F13" s="131" t="str">
        <f>IF(biodata_ipa!F13="","", biodata_ipa!F13)</f>
        <v>9990605726</v>
      </c>
      <c r="G13" s="157"/>
      <c r="H13" s="156"/>
      <c r="I13" s="157"/>
      <c r="J13" s="156"/>
      <c r="K13" s="157"/>
      <c r="L13" s="156"/>
      <c r="M13" s="157"/>
      <c r="N13" s="156"/>
      <c r="O13" s="157"/>
      <c r="P13" s="183"/>
      <c r="Q13" s="157"/>
      <c r="R13" s="156"/>
      <c r="S13" s="157"/>
      <c r="T13" s="183"/>
      <c r="U13" s="157"/>
      <c r="V13" s="156"/>
      <c r="W13" s="157"/>
      <c r="X13" s="156"/>
      <c r="Y13" s="157"/>
      <c r="Z13" s="156"/>
      <c r="AA13" s="157"/>
      <c r="AB13" s="156"/>
      <c r="AC13" s="157"/>
      <c r="AD13" s="183"/>
      <c r="AE13" s="157"/>
      <c r="AF13" s="156"/>
      <c r="AG13" s="35"/>
      <c r="AH13" s="35"/>
      <c r="AI13" s="35"/>
      <c r="AJ13" s="35"/>
      <c r="AK13" s="35"/>
      <c r="AL13" s="35"/>
      <c r="AM13" s="124" t="str">
        <f t="shared" si="0"/>
        <v/>
      </c>
      <c r="AN13" s="186" t="str">
        <f t="shared" si="1"/>
        <v xml:space="preserve">  </v>
      </c>
      <c r="AO13" s="187" t="str">
        <f t="shared" si="2"/>
        <v xml:space="preserve">  </v>
      </c>
      <c r="AP13" s="125" t="str">
        <f t="shared" si="3"/>
        <v xml:space="preserve">  </v>
      </c>
      <c r="AQ13" s="126" t="str">
        <f t="shared" si="4"/>
        <v/>
      </c>
      <c r="AR13" s="7"/>
      <c r="AS13" s="7"/>
    </row>
    <row r="14" spans="1:45" ht="20.100000000000001" customHeight="1">
      <c r="A14" s="7"/>
      <c r="B14" s="7"/>
      <c r="C14" s="129">
        <f t="shared" si="5"/>
        <v>5</v>
      </c>
      <c r="D14" s="130" t="str">
        <f>IF(biodata_ipa!D14="","", biodata_ipa!D14)</f>
        <v>ARIS MAULANA SAPUTRA</v>
      </c>
      <c r="E14" s="129">
        <f>IF(biodata_ipa!E14="","", biodata_ipa!E14)</f>
        <v>2726</v>
      </c>
      <c r="F14" s="131" t="str">
        <f>IF(biodata_ipa!F14="","", biodata_ipa!F14)</f>
        <v>0008303306</v>
      </c>
      <c r="G14" s="157"/>
      <c r="H14" s="156"/>
      <c r="I14" s="157"/>
      <c r="J14" s="156"/>
      <c r="K14" s="157"/>
      <c r="L14" s="156"/>
      <c r="M14" s="157"/>
      <c r="N14" s="156"/>
      <c r="O14" s="157"/>
      <c r="P14" s="183"/>
      <c r="Q14" s="157"/>
      <c r="R14" s="156"/>
      <c r="S14" s="157"/>
      <c r="T14" s="183"/>
      <c r="U14" s="157"/>
      <c r="V14" s="156"/>
      <c r="W14" s="157"/>
      <c r="X14" s="156"/>
      <c r="Y14" s="157"/>
      <c r="Z14" s="156"/>
      <c r="AA14" s="157"/>
      <c r="AB14" s="156"/>
      <c r="AC14" s="157"/>
      <c r="AD14" s="183"/>
      <c r="AE14" s="157"/>
      <c r="AF14" s="156"/>
      <c r="AG14" s="35"/>
      <c r="AH14" s="35"/>
      <c r="AI14" s="35"/>
      <c r="AJ14" s="35"/>
      <c r="AK14" s="35"/>
      <c r="AL14" s="35"/>
      <c r="AM14" s="124" t="str">
        <f t="shared" si="0"/>
        <v/>
      </c>
      <c r="AN14" s="186" t="str">
        <f t="shared" si="1"/>
        <v xml:space="preserve">  </v>
      </c>
      <c r="AO14" s="187" t="str">
        <f t="shared" si="2"/>
        <v xml:space="preserve">  </v>
      </c>
      <c r="AP14" s="125" t="str">
        <f t="shared" si="3"/>
        <v xml:space="preserve">  </v>
      </c>
      <c r="AQ14" s="126" t="str">
        <f t="shared" si="4"/>
        <v/>
      </c>
      <c r="AR14" s="7"/>
      <c r="AS14" s="7"/>
    </row>
    <row r="15" spans="1:45" ht="20.100000000000001" customHeight="1">
      <c r="A15" s="7"/>
      <c r="B15" s="7"/>
      <c r="C15" s="129">
        <f t="shared" si="5"/>
        <v>6</v>
      </c>
      <c r="D15" s="130" t="str">
        <f>IF(biodata_ipa!D15="","", biodata_ipa!D15)</f>
        <v>DHIKA ALVIANA NASTI</v>
      </c>
      <c r="E15" s="129">
        <f>IF(biodata_ipa!E15="","", biodata_ipa!E15)</f>
        <v>2733</v>
      </c>
      <c r="F15" s="131" t="str">
        <f>IF(biodata_ipa!F15="","", biodata_ipa!F15)</f>
        <v>0009970052</v>
      </c>
      <c r="G15" s="157"/>
      <c r="H15" s="156"/>
      <c r="I15" s="157"/>
      <c r="J15" s="156"/>
      <c r="K15" s="157"/>
      <c r="L15" s="156"/>
      <c r="M15" s="157"/>
      <c r="N15" s="156"/>
      <c r="O15" s="157"/>
      <c r="P15" s="183"/>
      <c r="Q15" s="157"/>
      <c r="R15" s="156"/>
      <c r="S15" s="157"/>
      <c r="T15" s="183"/>
      <c r="U15" s="157"/>
      <c r="V15" s="156"/>
      <c r="W15" s="157"/>
      <c r="X15" s="156"/>
      <c r="Y15" s="157"/>
      <c r="Z15" s="156"/>
      <c r="AA15" s="157"/>
      <c r="AB15" s="156"/>
      <c r="AC15" s="157"/>
      <c r="AD15" s="183"/>
      <c r="AE15" s="157"/>
      <c r="AF15" s="156"/>
      <c r="AG15" s="35"/>
      <c r="AH15" s="35"/>
      <c r="AI15" s="35"/>
      <c r="AJ15" s="35"/>
      <c r="AK15" s="35"/>
      <c r="AL15" s="35"/>
      <c r="AM15" s="124" t="str">
        <f t="shared" si="0"/>
        <v/>
      </c>
      <c r="AN15" s="186" t="str">
        <f t="shared" si="1"/>
        <v xml:space="preserve">  </v>
      </c>
      <c r="AO15" s="187" t="str">
        <f t="shared" si="2"/>
        <v xml:space="preserve">  </v>
      </c>
      <c r="AP15" s="125" t="str">
        <f t="shared" si="3"/>
        <v xml:space="preserve">  </v>
      </c>
      <c r="AQ15" s="126" t="str">
        <f t="shared" si="4"/>
        <v/>
      </c>
      <c r="AR15" s="7"/>
      <c r="AS15" s="7"/>
    </row>
    <row r="16" spans="1:45" ht="20.100000000000001" customHeight="1">
      <c r="A16" s="7"/>
      <c r="B16" s="7"/>
      <c r="C16" s="129">
        <f t="shared" si="5"/>
        <v>7</v>
      </c>
      <c r="D16" s="130" t="str">
        <f>IF(biodata_ipa!D16="","", biodata_ipa!D16)</f>
        <v>EVIA</v>
      </c>
      <c r="E16" s="129">
        <f>IF(biodata_ipa!E16="","", biodata_ipa!E16)</f>
        <v>2735</v>
      </c>
      <c r="F16" s="131" t="str">
        <f>IF(biodata_ipa!F16="","", biodata_ipa!F16)</f>
        <v>0153576372</v>
      </c>
      <c r="G16" s="157"/>
      <c r="H16" s="156"/>
      <c r="I16" s="157"/>
      <c r="J16" s="156"/>
      <c r="K16" s="157"/>
      <c r="L16" s="156"/>
      <c r="M16" s="157"/>
      <c r="N16" s="156"/>
      <c r="O16" s="157"/>
      <c r="P16" s="183"/>
      <c r="Q16" s="157"/>
      <c r="R16" s="156"/>
      <c r="S16" s="157"/>
      <c r="T16" s="183"/>
      <c r="U16" s="157"/>
      <c r="V16" s="156"/>
      <c r="W16" s="157"/>
      <c r="X16" s="156"/>
      <c r="Y16" s="157"/>
      <c r="Z16" s="156"/>
      <c r="AA16" s="157"/>
      <c r="AB16" s="156"/>
      <c r="AC16" s="157"/>
      <c r="AD16" s="183"/>
      <c r="AE16" s="157"/>
      <c r="AF16" s="156"/>
      <c r="AG16" s="35"/>
      <c r="AH16" s="35"/>
      <c r="AI16" s="35"/>
      <c r="AJ16" s="35"/>
      <c r="AK16" s="35"/>
      <c r="AL16" s="35"/>
      <c r="AM16" s="124" t="str">
        <f t="shared" si="0"/>
        <v/>
      </c>
      <c r="AN16" s="186" t="str">
        <f t="shared" si="1"/>
        <v xml:space="preserve">  </v>
      </c>
      <c r="AO16" s="187" t="str">
        <f t="shared" si="2"/>
        <v xml:space="preserve">  </v>
      </c>
      <c r="AP16" s="125" t="str">
        <f t="shared" si="3"/>
        <v xml:space="preserve">  </v>
      </c>
      <c r="AQ16" s="126" t="str">
        <f t="shared" si="4"/>
        <v/>
      </c>
      <c r="AR16" s="7"/>
      <c r="AS16" s="7"/>
    </row>
    <row r="17" spans="1:45" ht="20.100000000000001" customHeight="1">
      <c r="A17" s="7"/>
      <c r="B17" s="7"/>
      <c r="C17" s="129">
        <f t="shared" si="5"/>
        <v>8</v>
      </c>
      <c r="D17" s="130" t="str">
        <f>IF(biodata_ipa!D17="","", biodata_ipa!D17)</f>
        <v>FADZLURRAHMAN</v>
      </c>
      <c r="E17" s="129">
        <f>IF(biodata_ipa!E17="","", biodata_ipa!E17)</f>
        <v>2742</v>
      </c>
      <c r="F17" s="131" t="str">
        <f>IF(biodata_ipa!F17="","", biodata_ipa!F17)</f>
        <v>0006644167</v>
      </c>
      <c r="G17" s="157"/>
      <c r="H17" s="156"/>
      <c r="I17" s="157"/>
      <c r="J17" s="156"/>
      <c r="K17" s="157"/>
      <c r="L17" s="156"/>
      <c r="M17" s="157"/>
      <c r="N17" s="156"/>
      <c r="O17" s="157"/>
      <c r="P17" s="183"/>
      <c r="Q17" s="157"/>
      <c r="R17" s="156"/>
      <c r="S17" s="157"/>
      <c r="T17" s="183"/>
      <c r="U17" s="157"/>
      <c r="V17" s="156"/>
      <c r="W17" s="157"/>
      <c r="X17" s="156"/>
      <c r="Y17" s="157"/>
      <c r="Z17" s="156"/>
      <c r="AA17" s="157"/>
      <c r="AB17" s="156"/>
      <c r="AC17" s="157"/>
      <c r="AD17" s="183"/>
      <c r="AE17" s="157"/>
      <c r="AF17" s="156"/>
      <c r="AG17" s="35"/>
      <c r="AH17" s="35"/>
      <c r="AI17" s="35"/>
      <c r="AJ17" s="35"/>
      <c r="AK17" s="35"/>
      <c r="AL17" s="35"/>
      <c r="AM17" s="124" t="str">
        <f t="shared" si="0"/>
        <v/>
      </c>
      <c r="AN17" s="186" t="str">
        <f t="shared" si="1"/>
        <v xml:space="preserve">  </v>
      </c>
      <c r="AO17" s="187" t="str">
        <f t="shared" si="2"/>
        <v xml:space="preserve">  </v>
      </c>
      <c r="AP17" s="125" t="str">
        <f t="shared" si="3"/>
        <v xml:space="preserve">  </v>
      </c>
      <c r="AQ17" s="126" t="str">
        <f t="shared" si="4"/>
        <v/>
      </c>
      <c r="AR17" s="7"/>
      <c r="AS17" s="7"/>
    </row>
    <row r="18" spans="1:45" ht="20.100000000000001" customHeight="1">
      <c r="A18" s="7"/>
      <c r="B18" s="7"/>
      <c r="C18" s="129">
        <f t="shared" si="5"/>
        <v>9</v>
      </c>
      <c r="D18" s="130" t="str">
        <f>IF(biodata_ipa!D18="","", biodata_ipa!D18)</f>
        <v>FAISAL ALDI</v>
      </c>
      <c r="E18" s="129">
        <f>IF(biodata_ipa!E18="","", biodata_ipa!E18)</f>
        <v>2812</v>
      </c>
      <c r="F18" s="131" t="str">
        <f>IF(biodata_ipa!F18="","", biodata_ipa!F18)</f>
        <v>0000647209</v>
      </c>
      <c r="G18" s="157"/>
      <c r="H18" s="156"/>
      <c r="I18" s="157"/>
      <c r="J18" s="156"/>
      <c r="K18" s="157"/>
      <c r="L18" s="156"/>
      <c r="M18" s="157"/>
      <c r="N18" s="156"/>
      <c r="O18" s="157"/>
      <c r="P18" s="183"/>
      <c r="Q18" s="157"/>
      <c r="R18" s="156"/>
      <c r="S18" s="157"/>
      <c r="T18" s="183"/>
      <c r="U18" s="157"/>
      <c r="V18" s="156"/>
      <c r="W18" s="157"/>
      <c r="X18" s="156"/>
      <c r="Y18" s="157"/>
      <c r="Z18" s="156"/>
      <c r="AA18" s="157"/>
      <c r="AB18" s="156"/>
      <c r="AC18" s="157"/>
      <c r="AD18" s="183"/>
      <c r="AE18" s="157"/>
      <c r="AF18" s="156"/>
      <c r="AG18" s="35"/>
      <c r="AH18" s="35"/>
      <c r="AI18" s="35"/>
      <c r="AJ18" s="35"/>
      <c r="AK18" s="35"/>
      <c r="AL18" s="35"/>
      <c r="AM18" s="124" t="str">
        <f t="shared" si="0"/>
        <v/>
      </c>
      <c r="AN18" s="186" t="str">
        <f t="shared" si="1"/>
        <v xml:space="preserve">  </v>
      </c>
      <c r="AO18" s="187" t="str">
        <f t="shared" si="2"/>
        <v xml:space="preserve">  </v>
      </c>
      <c r="AP18" s="125" t="str">
        <f t="shared" si="3"/>
        <v xml:space="preserve">  </v>
      </c>
      <c r="AQ18" s="126" t="str">
        <f t="shared" si="4"/>
        <v/>
      </c>
      <c r="AR18" s="7"/>
      <c r="AS18" s="7"/>
    </row>
    <row r="19" spans="1:45" ht="20.100000000000001" customHeight="1">
      <c r="A19" s="7"/>
      <c r="B19" s="7"/>
      <c r="C19" s="129">
        <f t="shared" si="5"/>
        <v>10</v>
      </c>
      <c r="D19" s="130" t="str">
        <f>IF(biodata_ipa!D19="","", biodata_ipa!D19)</f>
        <v>FARA INDRIANI</v>
      </c>
      <c r="E19" s="129">
        <f>IF(biodata_ipa!E19="","", biodata_ipa!E19)</f>
        <v>2743</v>
      </c>
      <c r="F19" s="131" t="str">
        <f>IF(biodata_ipa!F19="","", biodata_ipa!F19)</f>
        <v>0009276931</v>
      </c>
      <c r="G19" s="157"/>
      <c r="H19" s="156"/>
      <c r="I19" s="157"/>
      <c r="J19" s="156"/>
      <c r="K19" s="157"/>
      <c r="L19" s="156"/>
      <c r="M19" s="157"/>
      <c r="N19" s="156"/>
      <c r="O19" s="157"/>
      <c r="P19" s="183"/>
      <c r="Q19" s="157"/>
      <c r="R19" s="156"/>
      <c r="S19" s="157"/>
      <c r="T19" s="183"/>
      <c r="U19" s="157"/>
      <c r="V19" s="156"/>
      <c r="W19" s="157"/>
      <c r="X19" s="156"/>
      <c r="Y19" s="157"/>
      <c r="Z19" s="156"/>
      <c r="AA19" s="157"/>
      <c r="AB19" s="156"/>
      <c r="AC19" s="157"/>
      <c r="AD19" s="183"/>
      <c r="AE19" s="157"/>
      <c r="AF19" s="156"/>
      <c r="AG19" s="35"/>
      <c r="AH19" s="35"/>
      <c r="AI19" s="35"/>
      <c r="AJ19" s="35"/>
      <c r="AK19" s="35"/>
      <c r="AL19" s="35"/>
      <c r="AM19" s="124" t="str">
        <f t="shared" si="0"/>
        <v/>
      </c>
      <c r="AN19" s="186" t="str">
        <f t="shared" si="1"/>
        <v xml:space="preserve">  </v>
      </c>
      <c r="AO19" s="187" t="str">
        <f t="shared" si="2"/>
        <v xml:space="preserve">  </v>
      </c>
      <c r="AP19" s="125" t="str">
        <f t="shared" si="3"/>
        <v xml:space="preserve">  </v>
      </c>
      <c r="AQ19" s="126" t="str">
        <f t="shared" si="4"/>
        <v/>
      </c>
      <c r="AR19" s="7"/>
      <c r="AS19" s="7"/>
    </row>
    <row r="20" spans="1:45" ht="20.100000000000001" customHeight="1">
      <c r="A20" s="7"/>
      <c r="B20" s="7"/>
      <c r="C20" s="129">
        <f t="shared" si="5"/>
        <v>11</v>
      </c>
      <c r="D20" s="130" t="str">
        <f>IF(biodata_ipa!D20="","", biodata_ipa!D20)</f>
        <v>FUJI AKBAR EMDA</v>
      </c>
      <c r="E20" s="129">
        <f>IF(biodata_ipa!E20="","", biodata_ipa!E20)</f>
        <v>2744</v>
      </c>
      <c r="F20" s="131" t="str">
        <f>IF(biodata_ipa!F20="","", biodata_ipa!F20)</f>
        <v>0002089794</v>
      </c>
      <c r="G20" s="157"/>
      <c r="H20" s="156"/>
      <c r="I20" s="157"/>
      <c r="J20" s="156"/>
      <c r="K20" s="157"/>
      <c r="L20" s="156"/>
      <c r="M20" s="157"/>
      <c r="N20" s="156"/>
      <c r="O20" s="157"/>
      <c r="P20" s="183"/>
      <c r="Q20" s="157"/>
      <c r="R20" s="156"/>
      <c r="S20" s="157"/>
      <c r="T20" s="183"/>
      <c r="U20" s="157"/>
      <c r="V20" s="156"/>
      <c r="W20" s="157"/>
      <c r="X20" s="156"/>
      <c r="Y20" s="157"/>
      <c r="Z20" s="156"/>
      <c r="AA20" s="157"/>
      <c r="AB20" s="156"/>
      <c r="AC20" s="157"/>
      <c r="AD20" s="183"/>
      <c r="AE20" s="157"/>
      <c r="AF20" s="156"/>
      <c r="AG20" s="35"/>
      <c r="AH20" s="35"/>
      <c r="AI20" s="35"/>
      <c r="AJ20" s="35"/>
      <c r="AK20" s="35"/>
      <c r="AL20" s="35"/>
      <c r="AM20" s="124" t="str">
        <f t="shared" si="0"/>
        <v/>
      </c>
      <c r="AN20" s="186" t="str">
        <f t="shared" si="1"/>
        <v xml:space="preserve">  </v>
      </c>
      <c r="AO20" s="187" t="str">
        <f t="shared" si="2"/>
        <v xml:space="preserve">  </v>
      </c>
      <c r="AP20" s="125" t="str">
        <f t="shared" si="3"/>
        <v xml:space="preserve">  </v>
      </c>
      <c r="AQ20" s="126" t="str">
        <f t="shared" si="4"/>
        <v/>
      </c>
      <c r="AR20" s="7"/>
      <c r="AS20" s="7"/>
    </row>
    <row r="21" spans="1:45" ht="20.100000000000001" customHeight="1">
      <c r="A21" s="7"/>
      <c r="B21" s="7"/>
      <c r="C21" s="129">
        <f t="shared" si="5"/>
        <v>12</v>
      </c>
      <c r="D21" s="130" t="str">
        <f>IF(biodata_ipa!D21="","", biodata_ipa!D21)</f>
        <v>KHAIRUL AMALI</v>
      </c>
      <c r="E21" s="129">
        <f>IF(biodata_ipa!E21="","", biodata_ipa!E21)</f>
        <v>2758</v>
      </c>
      <c r="F21" s="131" t="str">
        <f>IF(biodata_ipa!F21="","", biodata_ipa!F21)</f>
        <v>0009216421</v>
      </c>
      <c r="G21" s="157"/>
      <c r="H21" s="156"/>
      <c r="I21" s="157"/>
      <c r="J21" s="156"/>
      <c r="K21" s="157"/>
      <c r="L21" s="156"/>
      <c r="M21" s="157"/>
      <c r="N21" s="156"/>
      <c r="O21" s="157"/>
      <c r="P21" s="183"/>
      <c r="Q21" s="157"/>
      <c r="R21" s="156"/>
      <c r="S21" s="157"/>
      <c r="T21" s="183"/>
      <c r="U21" s="157"/>
      <c r="V21" s="156"/>
      <c r="W21" s="157"/>
      <c r="X21" s="156"/>
      <c r="Y21" s="157"/>
      <c r="Z21" s="156"/>
      <c r="AA21" s="157"/>
      <c r="AB21" s="156"/>
      <c r="AC21" s="157"/>
      <c r="AD21" s="183"/>
      <c r="AE21" s="157"/>
      <c r="AF21" s="156"/>
      <c r="AG21" s="35"/>
      <c r="AH21" s="35"/>
      <c r="AI21" s="35"/>
      <c r="AJ21" s="35"/>
      <c r="AK21" s="35"/>
      <c r="AL21" s="35"/>
      <c r="AM21" s="124" t="str">
        <f t="shared" si="0"/>
        <v/>
      </c>
      <c r="AN21" s="186" t="str">
        <f t="shared" si="1"/>
        <v xml:space="preserve">  </v>
      </c>
      <c r="AO21" s="187" t="str">
        <f t="shared" si="2"/>
        <v xml:space="preserve">  </v>
      </c>
      <c r="AP21" s="125" t="str">
        <f t="shared" si="3"/>
        <v xml:space="preserve">  </v>
      </c>
      <c r="AQ21" s="126" t="str">
        <f t="shared" si="4"/>
        <v/>
      </c>
      <c r="AR21" s="7"/>
      <c r="AS21" s="7"/>
    </row>
    <row r="22" spans="1:45" ht="20.100000000000001" customHeight="1">
      <c r="A22" s="7"/>
      <c r="B22" s="7"/>
      <c r="C22" s="129">
        <f t="shared" si="5"/>
        <v>13</v>
      </c>
      <c r="D22" s="130" t="str">
        <f>IF(biodata_ipa!D22="","", biodata_ipa!D22)</f>
        <v>KHATIJAH</v>
      </c>
      <c r="E22" s="129" t="str">
        <f>IF(biodata_ipa!E22="","", biodata_ipa!E22)</f>
        <v>2811</v>
      </c>
      <c r="F22" s="131" t="str">
        <f>IF(biodata_ipa!F22="","", biodata_ipa!F22)</f>
        <v>0016220066</v>
      </c>
      <c r="G22" s="157"/>
      <c r="H22" s="156"/>
      <c r="I22" s="157"/>
      <c r="J22" s="156"/>
      <c r="K22" s="157"/>
      <c r="L22" s="156"/>
      <c r="M22" s="157"/>
      <c r="N22" s="156"/>
      <c r="O22" s="157"/>
      <c r="P22" s="183"/>
      <c r="Q22" s="157"/>
      <c r="R22" s="156"/>
      <c r="S22" s="157"/>
      <c r="T22" s="183"/>
      <c r="U22" s="157"/>
      <c r="V22" s="156"/>
      <c r="W22" s="157"/>
      <c r="X22" s="156"/>
      <c r="Y22" s="157"/>
      <c r="Z22" s="156"/>
      <c r="AA22" s="157"/>
      <c r="AB22" s="156"/>
      <c r="AC22" s="157"/>
      <c r="AD22" s="183"/>
      <c r="AE22" s="157"/>
      <c r="AF22" s="156"/>
      <c r="AG22" s="35"/>
      <c r="AH22" s="35"/>
      <c r="AI22" s="35"/>
      <c r="AJ22" s="35"/>
      <c r="AK22" s="35"/>
      <c r="AL22" s="35"/>
      <c r="AM22" s="124" t="str">
        <f t="shared" si="0"/>
        <v/>
      </c>
      <c r="AN22" s="186" t="str">
        <f t="shared" si="1"/>
        <v xml:space="preserve">  </v>
      </c>
      <c r="AO22" s="187" t="str">
        <f t="shared" si="2"/>
        <v xml:space="preserve">  </v>
      </c>
      <c r="AP22" s="125" t="str">
        <f t="shared" si="3"/>
        <v xml:space="preserve">  </v>
      </c>
      <c r="AQ22" s="126" t="str">
        <f t="shared" si="4"/>
        <v/>
      </c>
      <c r="AR22" s="7"/>
      <c r="AS22" s="7"/>
    </row>
    <row r="23" spans="1:45" ht="20.100000000000001" customHeight="1">
      <c r="A23" s="7"/>
      <c r="B23" s="7"/>
      <c r="C23" s="129">
        <f t="shared" si="5"/>
        <v>14</v>
      </c>
      <c r="D23" s="130" t="str">
        <f>IF(biodata_ipa!D23="","", biodata_ipa!D23)</f>
        <v>NELPI</v>
      </c>
      <c r="E23" s="129" t="str">
        <f>IF(biodata_ipa!E23="","", biodata_ipa!E23)</f>
        <v>2778</v>
      </c>
      <c r="F23" s="131" t="str">
        <f>IF(biodata_ipa!F23="","", biodata_ipa!F23)</f>
        <v>0004881231</v>
      </c>
      <c r="G23" s="157"/>
      <c r="H23" s="156"/>
      <c r="I23" s="157"/>
      <c r="J23" s="156"/>
      <c r="K23" s="157"/>
      <c r="L23" s="156"/>
      <c r="M23" s="157"/>
      <c r="N23" s="156"/>
      <c r="O23" s="157"/>
      <c r="P23" s="183"/>
      <c r="Q23" s="157"/>
      <c r="R23" s="156"/>
      <c r="S23" s="157"/>
      <c r="T23" s="183"/>
      <c r="U23" s="157"/>
      <c r="V23" s="156"/>
      <c r="W23" s="157"/>
      <c r="X23" s="156"/>
      <c r="Y23" s="157"/>
      <c r="Z23" s="156"/>
      <c r="AA23" s="157"/>
      <c r="AB23" s="156"/>
      <c r="AC23" s="157"/>
      <c r="AD23" s="183"/>
      <c r="AE23" s="157"/>
      <c r="AF23" s="156"/>
      <c r="AG23" s="35"/>
      <c r="AH23" s="35"/>
      <c r="AI23" s="35"/>
      <c r="AJ23" s="35"/>
      <c r="AK23" s="35"/>
      <c r="AL23" s="35"/>
      <c r="AM23" s="124" t="str">
        <f t="shared" si="0"/>
        <v/>
      </c>
      <c r="AN23" s="186" t="str">
        <f t="shared" si="1"/>
        <v xml:space="preserve">  </v>
      </c>
      <c r="AO23" s="187" t="str">
        <f t="shared" si="2"/>
        <v xml:space="preserve">  </v>
      </c>
      <c r="AP23" s="125" t="str">
        <f t="shared" si="3"/>
        <v xml:space="preserve">  </v>
      </c>
      <c r="AQ23" s="126" t="str">
        <f t="shared" si="4"/>
        <v/>
      </c>
      <c r="AR23" s="7"/>
      <c r="AS23" s="7"/>
    </row>
    <row r="24" spans="1:45" ht="20.100000000000001" customHeight="1">
      <c r="A24" s="7"/>
      <c r="B24" s="7"/>
      <c r="C24" s="129">
        <f t="shared" si="5"/>
        <v>15</v>
      </c>
      <c r="D24" s="130" t="str">
        <f>IF(biodata_ipa!D24="","", biodata_ipa!D24)</f>
        <v>NELSY ARWANI</v>
      </c>
      <c r="E24" s="129" t="str">
        <f>IF(biodata_ipa!E24="","", biodata_ipa!E24)</f>
        <v>2780</v>
      </c>
      <c r="F24" s="131" t="str">
        <f>IF(biodata_ipa!F24="","", biodata_ipa!F24)</f>
        <v>0008367932</v>
      </c>
      <c r="G24" s="157"/>
      <c r="H24" s="156"/>
      <c r="I24" s="157"/>
      <c r="J24" s="156"/>
      <c r="K24" s="157"/>
      <c r="L24" s="156"/>
      <c r="M24" s="157"/>
      <c r="N24" s="156"/>
      <c r="O24" s="157"/>
      <c r="P24" s="183"/>
      <c r="Q24" s="157"/>
      <c r="R24" s="156"/>
      <c r="S24" s="157"/>
      <c r="T24" s="183"/>
      <c r="U24" s="157"/>
      <c r="V24" s="156"/>
      <c r="W24" s="157"/>
      <c r="X24" s="156"/>
      <c r="Y24" s="157"/>
      <c r="Z24" s="156"/>
      <c r="AA24" s="157"/>
      <c r="AB24" s="156"/>
      <c r="AC24" s="157"/>
      <c r="AD24" s="183"/>
      <c r="AE24" s="157"/>
      <c r="AF24" s="156"/>
      <c r="AG24" s="35"/>
      <c r="AH24" s="35"/>
      <c r="AI24" s="35"/>
      <c r="AJ24" s="35"/>
      <c r="AK24" s="35"/>
      <c r="AL24" s="35"/>
      <c r="AM24" s="124" t="str">
        <f t="shared" si="0"/>
        <v/>
      </c>
      <c r="AN24" s="186" t="str">
        <f t="shared" si="1"/>
        <v xml:space="preserve">  </v>
      </c>
      <c r="AO24" s="187" t="str">
        <f t="shared" si="2"/>
        <v xml:space="preserve">  </v>
      </c>
      <c r="AP24" s="125" t="str">
        <f t="shared" si="3"/>
        <v xml:space="preserve">  </v>
      </c>
      <c r="AQ24" s="126" t="str">
        <f t="shared" si="4"/>
        <v/>
      </c>
      <c r="AR24" s="7"/>
      <c r="AS24" s="7"/>
    </row>
    <row r="25" spans="1:45" ht="20.100000000000001" customHeight="1">
      <c r="A25" s="7"/>
      <c r="B25" s="7"/>
      <c r="C25" s="129">
        <f t="shared" si="5"/>
        <v>16</v>
      </c>
      <c r="D25" s="130" t="str">
        <f>IF(biodata_ipa!D25="","", biodata_ipa!D25)</f>
        <v>NISA WULANDARI</v>
      </c>
      <c r="E25" s="129" t="str">
        <f>IF(biodata_ipa!E25="","", biodata_ipa!E25)</f>
        <v>2776</v>
      </c>
      <c r="F25" s="131" t="str">
        <f>IF(biodata_ipa!F25="","", biodata_ipa!F25)</f>
        <v>0009451657</v>
      </c>
      <c r="G25" s="157"/>
      <c r="H25" s="156"/>
      <c r="I25" s="157"/>
      <c r="J25" s="156"/>
      <c r="K25" s="157"/>
      <c r="L25" s="156"/>
      <c r="M25" s="157"/>
      <c r="N25" s="156"/>
      <c r="O25" s="157"/>
      <c r="P25" s="183"/>
      <c r="Q25" s="157"/>
      <c r="R25" s="156"/>
      <c r="S25" s="157"/>
      <c r="T25" s="183"/>
      <c r="U25" s="157"/>
      <c r="V25" s="156"/>
      <c r="W25" s="157"/>
      <c r="X25" s="156"/>
      <c r="Y25" s="157"/>
      <c r="Z25" s="156"/>
      <c r="AA25" s="157"/>
      <c r="AB25" s="156"/>
      <c r="AC25" s="157"/>
      <c r="AD25" s="183"/>
      <c r="AE25" s="157"/>
      <c r="AF25" s="156"/>
      <c r="AG25" s="35"/>
      <c r="AH25" s="35"/>
      <c r="AI25" s="35"/>
      <c r="AJ25" s="35"/>
      <c r="AK25" s="35"/>
      <c r="AL25" s="35"/>
      <c r="AM25" s="124" t="str">
        <f t="shared" si="0"/>
        <v/>
      </c>
      <c r="AN25" s="186" t="str">
        <f t="shared" si="1"/>
        <v xml:space="preserve">  </v>
      </c>
      <c r="AO25" s="187" t="str">
        <f t="shared" si="2"/>
        <v xml:space="preserve">  </v>
      </c>
      <c r="AP25" s="125" t="str">
        <f t="shared" si="3"/>
        <v xml:space="preserve">  </v>
      </c>
      <c r="AQ25" s="126" t="str">
        <f t="shared" si="4"/>
        <v/>
      </c>
      <c r="AR25" s="7"/>
      <c r="AS25" s="7"/>
    </row>
    <row r="26" spans="1:45" ht="20.100000000000001" customHeight="1">
      <c r="A26" s="7"/>
      <c r="B26" s="7"/>
      <c r="C26" s="129">
        <f t="shared" si="5"/>
        <v>17</v>
      </c>
      <c r="D26" s="130" t="str">
        <f>IF(biodata_ipa!D26="","", biodata_ipa!D26)</f>
        <v>RAHMA ZANIA</v>
      </c>
      <c r="E26" s="129" t="str">
        <f>IF(biodata_ipa!E26="","", biodata_ipa!E26)</f>
        <v>2789</v>
      </c>
      <c r="F26" s="131" t="str">
        <f>IF(biodata_ipa!F26="","", biodata_ipa!F26)</f>
        <v>9998580578</v>
      </c>
      <c r="G26" s="157"/>
      <c r="H26" s="156"/>
      <c r="I26" s="157"/>
      <c r="J26" s="156"/>
      <c r="K26" s="157"/>
      <c r="L26" s="156"/>
      <c r="M26" s="157"/>
      <c r="N26" s="156"/>
      <c r="O26" s="157"/>
      <c r="P26" s="183"/>
      <c r="Q26" s="157"/>
      <c r="R26" s="156"/>
      <c r="S26" s="157"/>
      <c r="T26" s="183"/>
      <c r="U26" s="157"/>
      <c r="V26" s="156"/>
      <c r="W26" s="157"/>
      <c r="X26" s="156"/>
      <c r="Y26" s="157"/>
      <c r="Z26" s="156"/>
      <c r="AA26" s="157"/>
      <c r="AB26" s="156"/>
      <c r="AC26" s="157"/>
      <c r="AD26" s="183"/>
      <c r="AE26" s="157"/>
      <c r="AF26" s="156"/>
      <c r="AG26" s="35"/>
      <c r="AH26" s="35"/>
      <c r="AI26" s="35"/>
      <c r="AJ26" s="35"/>
      <c r="AK26" s="35"/>
      <c r="AL26" s="35"/>
      <c r="AM26" s="124" t="str">
        <f t="shared" si="0"/>
        <v/>
      </c>
      <c r="AN26" s="186" t="str">
        <f t="shared" si="1"/>
        <v xml:space="preserve">  </v>
      </c>
      <c r="AO26" s="187" t="str">
        <f t="shared" si="2"/>
        <v xml:space="preserve">  </v>
      </c>
      <c r="AP26" s="125" t="str">
        <f t="shared" si="3"/>
        <v xml:space="preserve">  </v>
      </c>
      <c r="AQ26" s="126" t="str">
        <f t="shared" si="4"/>
        <v/>
      </c>
      <c r="AR26" s="7"/>
      <c r="AS26" s="7"/>
    </row>
    <row r="27" spans="1:45" ht="20.100000000000001" customHeight="1">
      <c r="A27" s="7"/>
      <c r="B27" s="7"/>
      <c r="C27" s="129">
        <f t="shared" si="5"/>
        <v>18</v>
      </c>
      <c r="D27" s="130" t="str">
        <f>IF(biodata_ipa!D27="","", biodata_ipa!D27)</f>
        <v>REZA ALVIANDI</v>
      </c>
      <c r="E27" s="129" t="str">
        <f>IF(biodata_ipa!E27="","", biodata_ipa!E27)</f>
        <v>2791</v>
      </c>
      <c r="F27" s="131" t="str">
        <f>IF(biodata_ipa!F27="","", biodata_ipa!F27)</f>
        <v>0008644397</v>
      </c>
      <c r="G27" s="157"/>
      <c r="H27" s="156"/>
      <c r="I27" s="157"/>
      <c r="J27" s="156"/>
      <c r="K27" s="157"/>
      <c r="L27" s="156"/>
      <c r="M27" s="157"/>
      <c r="N27" s="156"/>
      <c r="O27" s="157"/>
      <c r="P27" s="183"/>
      <c r="Q27" s="157"/>
      <c r="R27" s="156"/>
      <c r="S27" s="157"/>
      <c r="T27" s="183"/>
      <c r="U27" s="157"/>
      <c r="V27" s="156"/>
      <c r="W27" s="157"/>
      <c r="X27" s="156"/>
      <c r="Y27" s="157"/>
      <c r="Z27" s="156"/>
      <c r="AA27" s="157"/>
      <c r="AB27" s="156"/>
      <c r="AC27" s="157"/>
      <c r="AD27" s="183"/>
      <c r="AE27" s="157"/>
      <c r="AF27" s="156"/>
      <c r="AG27" s="35"/>
      <c r="AH27" s="35"/>
      <c r="AI27" s="35"/>
      <c r="AJ27" s="35"/>
      <c r="AK27" s="35"/>
      <c r="AL27" s="35"/>
      <c r="AM27" s="124" t="str">
        <f t="shared" si="0"/>
        <v/>
      </c>
      <c r="AN27" s="186" t="str">
        <f t="shared" si="1"/>
        <v xml:space="preserve">  </v>
      </c>
      <c r="AO27" s="187" t="str">
        <f t="shared" si="2"/>
        <v xml:space="preserve">  </v>
      </c>
      <c r="AP27" s="125" t="str">
        <f t="shared" si="3"/>
        <v xml:space="preserve">  </v>
      </c>
      <c r="AQ27" s="126" t="str">
        <f t="shared" si="4"/>
        <v/>
      </c>
      <c r="AR27" s="7"/>
      <c r="AS27" s="7"/>
    </row>
    <row r="28" spans="1:45" ht="20.100000000000001" customHeight="1">
      <c r="A28" s="7"/>
      <c r="B28" s="7"/>
      <c r="C28" s="129">
        <f t="shared" si="5"/>
        <v>19</v>
      </c>
      <c r="D28" s="130" t="str">
        <f>IF(biodata_ipa!D28="","", biodata_ipa!D28)</f>
        <v>RIFA NADILA</v>
      </c>
      <c r="E28" s="129" t="str">
        <f>IF(biodata_ipa!E28="","", biodata_ipa!E28)</f>
        <v>2817</v>
      </c>
      <c r="F28" s="131" t="str">
        <f>IF(biodata_ipa!F28="","", biodata_ipa!F28)</f>
        <v>0001476072</v>
      </c>
      <c r="G28" s="157"/>
      <c r="H28" s="156"/>
      <c r="I28" s="157"/>
      <c r="J28" s="156"/>
      <c r="K28" s="157"/>
      <c r="L28" s="156"/>
      <c r="M28" s="157"/>
      <c r="N28" s="156"/>
      <c r="O28" s="157"/>
      <c r="P28" s="183"/>
      <c r="Q28" s="157"/>
      <c r="R28" s="156"/>
      <c r="S28" s="157"/>
      <c r="T28" s="183"/>
      <c r="U28" s="157"/>
      <c r="V28" s="156"/>
      <c r="W28" s="157"/>
      <c r="X28" s="156"/>
      <c r="Y28" s="157"/>
      <c r="Z28" s="156"/>
      <c r="AA28" s="157"/>
      <c r="AB28" s="156"/>
      <c r="AC28" s="157"/>
      <c r="AD28" s="183"/>
      <c r="AE28" s="157"/>
      <c r="AF28" s="156"/>
      <c r="AG28" s="35"/>
      <c r="AH28" s="35"/>
      <c r="AI28" s="35"/>
      <c r="AJ28" s="35"/>
      <c r="AK28" s="35"/>
      <c r="AL28" s="35"/>
      <c r="AM28" s="124" t="str">
        <f t="shared" si="0"/>
        <v/>
      </c>
      <c r="AN28" s="186" t="str">
        <f t="shared" si="1"/>
        <v xml:space="preserve">  </v>
      </c>
      <c r="AO28" s="187" t="str">
        <f t="shared" si="2"/>
        <v xml:space="preserve">  </v>
      </c>
      <c r="AP28" s="125" t="str">
        <f t="shared" si="3"/>
        <v xml:space="preserve">  </v>
      </c>
      <c r="AQ28" s="126" t="str">
        <f t="shared" si="4"/>
        <v/>
      </c>
      <c r="AR28" s="7"/>
      <c r="AS28" s="7"/>
    </row>
    <row r="29" spans="1:45" ht="20.100000000000001" customHeight="1">
      <c r="A29" s="7"/>
      <c r="B29" s="7"/>
      <c r="C29" s="129">
        <f t="shared" si="5"/>
        <v>20</v>
      </c>
      <c r="D29" s="130" t="str">
        <f>IF(biodata_ipa!D29="","", biodata_ipa!D29)</f>
        <v>RIKA FAZILA</v>
      </c>
      <c r="E29" s="129" t="str">
        <f>IF(biodata_ipa!E29="","", biodata_ipa!E29)</f>
        <v>2784</v>
      </c>
      <c r="F29" s="131" t="str">
        <f>IF(biodata_ipa!F29="","", biodata_ipa!F29)</f>
        <v>0000647214</v>
      </c>
      <c r="G29" s="157"/>
      <c r="H29" s="156"/>
      <c r="I29" s="157"/>
      <c r="J29" s="156"/>
      <c r="K29" s="157"/>
      <c r="L29" s="156"/>
      <c r="M29" s="157"/>
      <c r="N29" s="156"/>
      <c r="O29" s="157"/>
      <c r="P29" s="183"/>
      <c r="Q29" s="157"/>
      <c r="R29" s="156"/>
      <c r="S29" s="157"/>
      <c r="T29" s="183"/>
      <c r="U29" s="157"/>
      <c r="V29" s="156"/>
      <c r="W29" s="157"/>
      <c r="X29" s="156"/>
      <c r="Y29" s="157"/>
      <c r="Z29" s="156"/>
      <c r="AA29" s="157"/>
      <c r="AB29" s="156"/>
      <c r="AC29" s="157"/>
      <c r="AD29" s="183"/>
      <c r="AE29" s="157"/>
      <c r="AF29" s="156"/>
      <c r="AG29" s="35"/>
      <c r="AH29" s="35"/>
      <c r="AI29" s="35"/>
      <c r="AJ29" s="35"/>
      <c r="AK29" s="35"/>
      <c r="AL29" s="35"/>
      <c r="AM29" s="124" t="str">
        <f t="shared" si="0"/>
        <v/>
      </c>
      <c r="AN29" s="186" t="str">
        <f t="shared" si="1"/>
        <v xml:space="preserve">  </v>
      </c>
      <c r="AO29" s="187" t="str">
        <f t="shared" si="2"/>
        <v xml:space="preserve">  </v>
      </c>
      <c r="AP29" s="125" t="str">
        <f t="shared" si="3"/>
        <v xml:space="preserve">  </v>
      </c>
      <c r="AQ29" s="126" t="str">
        <f t="shared" si="4"/>
        <v/>
      </c>
      <c r="AR29" s="7"/>
      <c r="AS29" s="7"/>
    </row>
    <row r="30" spans="1:45" ht="20.100000000000001" customHeight="1">
      <c r="A30" s="7"/>
      <c r="B30" s="7"/>
      <c r="C30" s="129">
        <f t="shared" si="5"/>
        <v>21</v>
      </c>
      <c r="D30" s="130" t="str">
        <f>IF(biodata_ipa!D30="","", biodata_ipa!D30)</f>
        <v>SAADATUL RISKI</v>
      </c>
      <c r="E30" s="129" t="str">
        <f>IF(biodata_ipa!E30="","", biodata_ipa!E30)</f>
        <v>2798</v>
      </c>
      <c r="F30" s="131" t="str">
        <f>IF(biodata_ipa!F30="","", biodata_ipa!F30)</f>
        <v>0009577667</v>
      </c>
      <c r="G30" s="157"/>
      <c r="H30" s="156"/>
      <c r="I30" s="157"/>
      <c r="J30" s="156"/>
      <c r="K30" s="157"/>
      <c r="L30" s="156"/>
      <c r="M30" s="157"/>
      <c r="N30" s="156"/>
      <c r="O30" s="157"/>
      <c r="P30" s="183"/>
      <c r="Q30" s="157"/>
      <c r="R30" s="156"/>
      <c r="S30" s="157"/>
      <c r="T30" s="183"/>
      <c r="U30" s="157"/>
      <c r="V30" s="156"/>
      <c r="W30" s="157"/>
      <c r="X30" s="156"/>
      <c r="Y30" s="157"/>
      <c r="Z30" s="156"/>
      <c r="AA30" s="157"/>
      <c r="AB30" s="156"/>
      <c r="AC30" s="157"/>
      <c r="AD30" s="183"/>
      <c r="AE30" s="157"/>
      <c r="AF30" s="156"/>
      <c r="AG30" s="35"/>
      <c r="AH30" s="35"/>
      <c r="AI30" s="35"/>
      <c r="AJ30" s="35"/>
      <c r="AK30" s="35"/>
      <c r="AL30" s="35"/>
      <c r="AM30" s="124" t="str">
        <f t="shared" si="0"/>
        <v/>
      </c>
      <c r="AN30" s="186" t="str">
        <f t="shared" si="1"/>
        <v xml:space="preserve">  </v>
      </c>
      <c r="AO30" s="187" t="str">
        <f t="shared" si="2"/>
        <v xml:space="preserve">  </v>
      </c>
      <c r="AP30" s="125" t="str">
        <f t="shared" si="3"/>
        <v xml:space="preserve">  </v>
      </c>
      <c r="AQ30" s="126" t="str">
        <f t="shared" si="4"/>
        <v/>
      </c>
      <c r="AR30" s="7"/>
      <c r="AS30" s="7"/>
    </row>
    <row r="31" spans="1:45" ht="20.100000000000001" customHeight="1">
      <c r="A31" s="7"/>
      <c r="B31" s="7"/>
      <c r="C31" s="129">
        <f t="shared" si="5"/>
        <v>22</v>
      </c>
      <c r="D31" s="130" t="str">
        <f>IF(biodata_ipa!D31="","", biodata_ipa!D31)</f>
        <v>SITI HALIZA</v>
      </c>
      <c r="E31" s="129" t="str">
        <f>IF(biodata_ipa!E31="","", biodata_ipa!E31)</f>
        <v>2797</v>
      </c>
      <c r="F31" s="131" t="str">
        <f>IF(biodata_ipa!F31="","", biodata_ipa!F31)</f>
        <v>0001456243</v>
      </c>
      <c r="G31" s="157"/>
      <c r="H31" s="156"/>
      <c r="I31" s="157"/>
      <c r="J31" s="156"/>
      <c r="K31" s="157"/>
      <c r="L31" s="156"/>
      <c r="M31" s="157"/>
      <c r="N31" s="156"/>
      <c r="O31" s="157"/>
      <c r="P31" s="183"/>
      <c r="Q31" s="157"/>
      <c r="R31" s="156"/>
      <c r="S31" s="157"/>
      <c r="T31" s="183"/>
      <c r="U31" s="157"/>
      <c r="V31" s="156"/>
      <c r="W31" s="157"/>
      <c r="X31" s="156"/>
      <c r="Y31" s="157"/>
      <c r="Z31" s="156"/>
      <c r="AA31" s="157"/>
      <c r="AB31" s="156"/>
      <c r="AC31" s="157"/>
      <c r="AD31" s="183"/>
      <c r="AE31" s="157"/>
      <c r="AF31" s="156"/>
      <c r="AG31" s="35"/>
      <c r="AH31" s="35"/>
      <c r="AI31" s="35"/>
      <c r="AJ31" s="35"/>
      <c r="AK31" s="35"/>
      <c r="AL31" s="35"/>
      <c r="AM31" s="124" t="str">
        <f t="shared" si="0"/>
        <v/>
      </c>
      <c r="AN31" s="186" t="str">
        <f t="shared" si="1"/>
        <v xml:space="preserve">  </v>
      </c>
      <c r="AO31" s="187" t="str">
        <f t="shared" si="2"/>
        <v xml:space="preserve">  </v>
      </c>
      <c r="AP31" s="125" t="str">
        <f t="shared" si="3"/>
        <v xml:space="preserve">  </v>
      </c>
      <c r="AQ31" s="126" t="str">
        <f t="shared" si="4"/>
        <v/>
      </c>
      <c r="AR31" s="7"/>
      <c r="AS31" s="7"/>
    </row>
    <row r="32" spans="1:45" ht="20.100000000000001" customHeight="1">
      <c r="A32" s="7"/>
      <c r="B32" s="7"/>
      <c r="C32" s="129">
        <f t="shared" si="5"/>
        <v>23</v>
      </c>
      <c r="D32" s="130" t="str">
        <f>IF(biodata_ipa!D32="","", biodata_ipa!D32)</f>
        <v>SURIANTI ULFA</v>
      </c>
      <c r="E32" s="129" t="str">
        <f>IF(biodata_ipa!E32="","", biodata_ipa!E32)</f>
        <v>2793</v>
      </c>
      <c r="F32" s="131" t="str">
        <f>IF(biodata_ipa!F32="","", biodata_ipa!F32)</f>
        <v>0008261177</v>
      </c>
      <c r="G32" s="157"/>
      <c r="H32" s="156"/>
      <c r="I32" s="157"/>
      <c r="J32" s="156"/>
      <c r="K32" s="157"/>
      <c r="L32" s="156"/>
      <c r="M32" s="157"/>
      <c r="N32" s="156"/>
      <c r="O32" s="157"/>
      <c r="P32" s="183"/>
      <c r="Q32" s="157"/>
      <c r="R32" s="156"/>
      <c r="S32" s="157"/>
      <c r="T32" s="183"/>
      <c r="U32" s="157"/>
      <c r="V32" s="156"/>
      <c r="W32" s="157"/>
      <c r="X32" s="156"/>
      <c r="Y32" s="157"/>
      <c r="Z32" s="156"/>
      <c r="AA32" s="157"/>
      <c r="AB32" s="156"/>
      <c r="AC32" s="157"/>
      <c r="AD32" s="183"/>
      <c r="AE32" s="157"/>
      <c r="AF32" s="156"/>
      <c r="AG32" s="35"/>
      <c r="AH32" s="35"/>
      <c r="AI32" s="35"/>
      <c r="AJ32" s="35"/>
      <c r="AK32" s="35"/>
      <c r="AL32" s="35"/>
      <c r="AM32" s="124" t="str">
        <f t="shared" si="0"/>
        <v/>
      </c>
      <c r="AN32" s="186" t="str">
        <f t="shared" si="1"/>
        <v xml:space="preserve">  </v>
      </c>
      <c r="AO32" s="187" t="str">
        <f t="shared" si="2"/>
        <v xml:space="preserve">  </v>
      </c>
      <c r="AP32" s="125" t="str">
        <f t="shared" si="3"/>
        <v xml:space="preserve">  </v>
      </c>
      <c r="AQ32" s="126" t="str">
        <f t="shared" si="4"/>
        <v/>
      </c>
      <c r="AR32" s="7"/>
      <c r="AS32" s="7"/>
    </row>
    <row r="33" spans="1:45" ht="20.100000000000001" customHeight="1">
      <c r="A33" s="7"/>
      <c r="B33" s="7"/>
      <c r="C33" s="129">
        <f t="shared" si="5"/>
        <v>24</v>
      </c>
      <c r="D33" s="130" t="str">
        <f>IF(biodata_ipa!D33="","", biodata_ipa!D33)</f>
        <v>WILDA AYU</v>
      </c>
      <c r="E33" s="129" t="str">
        <f>IF(biodata_ipa!E33="","", biodata_ipa!E33)</f>
        <v>2804</v>
      </c>
      <c r="F33" s="131" t="str">
        <f>IF(biodata_ipa!F33="","", biodata_ipa!F33)</f>
        <v>0000647194</v>
      </c>
      <c r="G33" s="157"/>
      <c r="H33" s="156"/>
      <c r="I33" s="157"/>
      <c r="J33" s="156"/>
      <c r="K33" s="157"/>
      <c r="L33" s="156"/>
      <c r="M33" s="157"/>
      <c r="N33" s="156"/>
      <c r="O33" s="157"/>
      <c r="P33" s="183"/>
      <c r="Q33" s="157"/>
      <c r="R33" s="156"/>
      <c r="S33" s="157"/>
      <c r="T33" s="183"/>
      <c r="U33" s="157"/>
      <c r="V33" s="156"/>
      <c r="W33" s="157"/>
      <c r="X33" s="156"/>
      <c r="Y33" s="157"/>
      <c r="Z33" s="156"/>
      <c r="AA33" s="157"/>
      <c r="AB33" s="156"/>
      <c r="AC33" s="157"/>
      <c r="AD33" s="183"/>
      <c r="AE33" s="157"/>
      <c r="AF33" s="156"/>
      <c r="AG33" s="35"/>
      <c r="AH33" s="35"/>
      <c r="AI33" s="35"/>
      <c r="AJ33" s="35"/>
      <c r="AK33" s="35"/>
      <c r="AL33" s="35"/>
      <c r="AM33" s="124" t="str">
        <f t="shared" si="0"/>
        <v/>
      </c>
      <c r="AN33" s="186" t="str">
        <f t="shared" si="1"/>
        <v xml:space="preserve">  </v>
      </c>
      <c r="AO33" s="187" t="str">
        <f t="shared" si="2"/>
        <v xml:space="preserve">  </v>
      </c>
      <c r="AP33" s="125" t="str">
        <f t="shared" si="3"/>
        <v xml:space="preserve">  </v>
      </c>
      <c r="AQ33" s="126" t="str">
        <f t="shared" si="4"/>
        <v/>
      </c>
      <c r="AR33" s="7"/>
      <c r="AS33" s="7"/>
    </row>
    <row r="34" spans="1:45" ht="20.100000000000001" customHeight="1">
      <c r="A34" s="7"/>
      <c r="B34" s="7"/>
      <c r="C34" s="129">
        <f t="shared" si="5"/>
        <v>25</v>
      </c>
      <c r="D34" s="130" t="str">
        <f>IF(biodata_ipa!D34="","", biodata_ipa!D34)</f>
        <v>AFRIA SENTOSA</v>
      </c>
      <c r="E34" s="129" t="str">
        <f>IF(biodata_ipa!E34="","", biodata_ipa!E34)</f>
        <v>2724</v>
      </c>
      <c r="F34" s="131" t="str">
        <f>IF(biodata_ipa!F34="","", biodata_ipa!F34)</f>
        <v>9993999975</v>
      </c>
      <c r="G34" s="157"/>
      <c r="H34" s="156"/>
      <c r="I34" s="157"/>
      <c r="J34" s="156"/>
      <c r="K34" s="157"/>
      <c r="L34" s="156"/>
      <c r="M34" s="157"/>
      <c r="N34" s="156"/>
      <c r="O34" s="157"/>
      <c r="P34" s="184"/>
      <c r="Q34" s="157"/>
      <c r="R34" s="156"/>
      <c r="S34" s="157"/>
      <c r="T34" s="156"/>
      <c r="U34" s="157"/>
      <c r="V34" s="156"/>
      <c r="W34" s="157"/>
      <c r="X34" s="156"/>
      <c r="Y34" s="157"/>
      <c r="Z34" s="156"/>
      <c r="AA34" s="157"/>
      <c r="AB34" s="156"/>
      <c r="AC34" s="157"/>
      <c r="AD34" s="156"/>
      <c r="AE34" s="157"/>
      <c r="AF34" s="185"/>
      <c r="AG34" s="35"/>
      <c r="AH34" s="35"/>
      <c r="AI34" s="35"/>
      <c r="AJ34" s="35"/>
      <c r="AK34" s="35"/>
      <c r="AL34" s="35"/>
      <c r="AM34" s="124" t="str">
        <f t="shared" si="0"/>
        <v/>
      </c>
      <c r="AN34" s="186" t="str">
        <f t="shared" si="1"/>
        <v xml:space="preserve">  </v>
      </c>
      <c r="AO34" s="187" t="str">
        <f t="shared" si="2"/>
        <v xml:space="preserve">  </v>
      </c>
      <c r="AP34" s="125" t="str">
        <f t="shared" si="3"/>
        <v xml:space="preserve">  </v>
      </c>
      <c r="AQ34" s="126" t="str">
        <f t="shared" si="4"/>
        <v/>
      </c>
      <c r="AR34" s="7"/>
      <c r="AS34" s="7"/>
    </row>
    <row r="35" spans="1:45" ht="20.100000000000001" customHeight="1">
      <c r="A35" s="7"/>
      <c r="B35" s="7"/>
      <c r="C35" s="129">
        <f t="shared" si="5"/>
        <v>26</v>
      </c>
      <c r="D35" s="130" t="str">
        <f>IF(biodata_ipa!D35="","", biodata_ipa!D35)</f>
        <v>ALDI FARMA</v>
      </c>
      <c r="E35" s="129" t="str">
        <f>IF(biodata_ipa!E35="","", biodata_ipa!E35)</f>
        <v>2717</v>
      </c>
      <c r="F35" s="131" t="str">
        <f>IF(biodata_ipa!F35="","", biodata_ipa!F35)</f>
        <v>0009428608</v>
      </c>
      <c r="G35" s="157"/>
      <c r="H35" s="156"/>
      <c r="I35" s="157"/>
      <c r="J35" s="156"/>
      <c r="K35" s="157"/>
      <c r="L35" s="156"/>
      <c r="M35" s="157"/>
      <c r="N35" s="156"/>
      <c r="O35" s="157"/>
      <c r="P35" s="184"/>
      <c r="Q35" s="157"/>
      <c r="R35" s="156"/>
      <c r="S35" s="157"/>
      <c r="T35" s="156"/>
      <c r="U35" s="157"/>
      <c r="V35" s="156"/>
      <c r="W35" s="157"/>
      <c r="X35" s="156"/>
      <c r="Y35" s="157"/>
      <c r="Z35" s="156"/>
      <c r="AA35" s="157"/>
      <c r="AB35" s="156"/>
      <c r="AC35" s="157"/>
      <c r="AD35" s="156"/>
      <c r="AE35" s="157"/>
      <c r="AF35" s="185"/>
      <c r="AG35" s="35"/>
      <c r="AH35" s="35"/>
      <c r="AI35" s="35"/>
      <c r="AJ35" s="35"/>
      <c r="AK35" s="35"/>
      <c r="AL35" s="35"/>
      <c r="AM35" s="124" t="str">
        <f t="shared" si="0"/>
        <v/>
      </c>
      <c r="AN35" s="186" t="str">
        <f t="shared" si="1"/>
        <v xml:space="preserve">  </v>
      </c>
      <c r="AO35" s="187" t="str">
        <f t="shared" si="2"/>
        <v xml:space="preserve">  </v>
      </c>
      <c r="AP35" s="125" t="str">
        <f t="shared" si="3"/>
        <v xml:space="preserve">  </v>
      </c>
      <c r="AQ35" s="126" t="str">
        <f t="shared" si="4"/>
        <v/>
      </c>
      <c r="AR35" s="7"/>
      <c r="AS35" s="7"/>
    </row>
    <row r="36" spans="1:45" ht="20.100000000000001" customHeight="1">
      <c r="A36" s="7"/>
      <c r="B36" s="7"/>
      <c r="C36" s="129">
        <f t="shared" si="5"/>
        <v>27</v>
      </c>
      <c r="D36" s="130" t="str">
        <f>IF(biodata_ipa!D36="","", biodata_ipa!D36)</f>
        <v>ALVIAN SIDKIQ</v>
      </c>
      <c r="E36" s="129" t="str">
        <f>IF(biodata_ipa!E36="","", biodata_ipa!E36)</f>
        <v>2722</v>
      </c>
      <c r="F36" s="131" t="str">
        <f>IF(biodata_ipa!F36="","", biodata_ipa!F36)</f>
        <v>0007800945</v>
      </c>
      <c r="G36" s="157"/>
      <c r="H36" s="156"/>
      <c r="I36" s="157"/>
      <c r="J36" s="156"/>
      <c r="K36" s="157"/>
      <c r="L36" s="156"/>
      <c r="M36" s="157"/>
      <c r="N36" s="156"/>
      <c r="O36" s="157"/>
      <c r="P36" s="184"/>
      <c r="Q36" s="157"/>
      <c r="R36" s="156"/>
      <c r="S36" s="157"/>
      <c r="T36" s="156"/>
      <c r="U36" s="157"/>
      <c r="V36" s="156"/>
      <c r="W36" s="157"/>
      <c r="X36" s="156"/>
      <c r="Y36" s="157"/>
      <c r="Z36" s="156"/>
      <c r="AA36" s="157"/>
      <c r="AB36" s="156"/>
      <c r="AC36" s="157"/>
      <c r="AD36" s="156"/>
      <c r="AE36" s="157"/>
      <c r="AF36" s="185"/>
      <c r="AG36" s="35"/>
      <c r="AH36" s="35"/>
      <c r="AI36" s="35"/>
      <c r="AJ36" s="35"/>
      <c r="AK36" s="35"/>
      <c r="AL36" s="35"/>
      <c r="AM36" s="124" t="str">
        <f t="shared" si="0"/>
        <v/>
      </c>
      <c r="AN36" s="186" t="str">
        <f t="shared" si="1"/>
        <v xml:space="preserve">  </v>
      </c>
      <c r="AO36" s="187" t="str">
        <f t="shared" si="2"/>
        <v xml:space="preserve">  </v>
      </c>
      <c r="AP36" s="125" t="str">
        <f t="shared" si="3"/>
        <v xml:space="preserve">  </v>
      </c>
      <c r="AQ36" s="126" t="str">
        <f t="shared" si="4"/>
        <v/>
      </c>
      <c r="AR36" s="7"/>
      <c r="AS36" s="7"/>
    </row>
    <row r="37" spans="1:45" ht="20.100000000000001" customHeight="1">
      <c r="A37" s="7"/>
      <c r="B37" s="7"/>
      <c r="C37" s="129">
        <f t="shared" si="5"/>
        <v>28</v>
      </c>
      <c r="D37" s="130" t="str">
        <f>IF(biodata_ipa!D37="","", biodata_ipa!D37)</f>
        <v>AWIRIA MUSPIDA</v>
      </c>
      <c r="E37" s="129" t="str">
        <f>IF(biodata_ipa!E37="","", biodata_ipa!E37)</f>
        <v>2728</v>
      </c>
      <c r="F37" s="131" t="str">
        <f>IF(biodata_ipa!F37="","", biodata_ipa!F37)</f>
        <v>0004608403</v>
      </c>
      <c r="G37" s="157"/>
      <c r="H37" s="156"/>
      <c r="I37" s="157"/>
      <c r="J37" s="156"/>
      <c r="K37" s="157"/>
      <c r="L37" s="156"/>
      <c r="M37" s="157"/>
      <c r="N37" s="156"/>
      <c r="O37" s="157"/>
      <c r="P37" s="184"/>
      <c r="Q37" s="157"/>
      <c r="R37" s="156"/>
      <c r="S37" s="157"/>
      <c r="T37" s="156"/>
      <c r="U37" s="157"/>
      <c r="V37" s="156"/>
      <c r="W37" s="157"/>
      <c r="X37" s="156"/>
      <c r="Y37" s="157"/>
      <c r="Z37" s="156"/>
      <c r="AA37" s="157"/>
      <c r="AB37" s="156"/>
      <c r="AC37" s="157"/>
      <c r="AD37" s="156"/>
      <c r="AE37" s="157"/>
      <c r="AF37" s="185"/>
      <c r="AG37" s="35"/>
      <c r="AH37" s="35"/>
      <c r="AI37" s="35"/>
      <c r="AJ37" s="35"/>
      <c r="AK37" s="35"/>
      <c r="AL37" s="35"/>
      <c r="AM37" s="124" t="str">
        <f t="shared" si="0"/>
        <v/>
      </c>
      <c r="AN37" s="186" t="str">
        <f t="shared" si="1"/>
        <v xml:space="preserve">  </v>
      </c>
      <c r="AO37" s="187" t="str">
        <f t="shared" si="2"/>
        <v xml:space="preserve">  </v>
      </c>
      <c r="AP37" s="125" t="str">
        <f t="shared" si="3"/>
        <v xml:space="preserve">  </v>
      </c>
      <c r="AQ37" s="126" t="str">
        <f t="shared" si="4"/>
        <v/>
      </c>
      <c r="AR37" s="7"/>
      <c r="AS37" s="7"/>
    </row>
    <row r="38" spans="1:45" ht="20.100000000000001" customHeight="1">
      <c r="A38" s="7"/>
      <c r="B38" s="7"/>
      <c r="C38" s="129">
        <f t="shared" si="5"/>
        <v>29</v>
      </c>
      <c r="D38" s="130" t="str">
        <f>IF(biodata_ipa!D38="","", biodata_ipa!D38)</f>
        <v>DINDA SITI MUKARAMAH</v>
      </c>
      <c r="E38" s="129" t="str">
        <f>IF(biodata_ipa!E38="","", biodata_ipa!E38)</f>
        <v>2734</v>
      </c>
      <c r="F38" s="131" t="str">
        <f>IF(biodata_ipa!F38="","", biodata_ipa!F38)</f>
        <v>0001434121</v>
      </c>
      <c r="G38" s="157"/>
      <c r="H38" s="156"/>
      <c r="I38" s="157"/>
      <c r="J38" s="156"/>
      <c r="K38" s="157"/>
      <c r="L38" s="156"/>
      <c r="M38" s="157"/>
      <c r="N38" s="156"/>
      <c r="O38" s="157"/>
      <c r="P38" s="184"/>
      <c r="Q38" s="157"/>
      <c r="R38" s="156"/>
      <c r="S38" s="157"/>
      <c r="T38" s="156"/>
      <c r="U38" s="157"/>
      <c r="V38" s="156"/>
      <c r="W38" s="157"/>
      <c r="X38" s="156"/>
      <c r="Y38" s="157"/>
      <c r="Z38" s="156"/>
      <c r="AA38" s="157"/>
      <c r="AB38" s="156"/>
      <c r="AC38" s="157"/>
      <c r="AD38" s="156"/>
      <c r="AE38" s="157"/>
      <c r="AF38" s="185"/>
      <c r="AG38" s="35"/>
      <c r="AH38" s="35"/>
      <c r="AI38" s="35"/>
      <c r="AJ38" s="35"/>
      <c r="AK38" s="35"/>
      <c r="AL38" s="35"/>
      <c r="AM38" s="124" t="str">
        <f t="shared" si="0"/>
        <v/>
      </c>
      <c r="AN38" s="186" t="str">
        <f t="shared" si="1"/>
        <v xml:space="preserve">  </v>
      </c>
      <c r="AO38" s="187" t="str">
        <f t="shared" si="2"/>
        <v xml:space="preserve">  </v>
      </c>
      <c r="AP38" s="125" t="str">
        <f t="shared" si="3"/>
        <v xml:space="preserve">  </v>
      </c>
      <c r="AQ38" s="126" t="str">
        <f t="shared" si="4"/>
        <v/>
      </c>
      <c r="AR38" s="7"/>
      <c r="AS38" s="7"/>
    </row>
    <row r="39" spans="1:45" ht="20.100000000000001" customHeight="1">
      <c r="A39" s="7"/>
      <c r="B39" s="7"/>
      <c r="C39" s="129">
        <f t="shared" si="5"/>
        <v>30</v>
      </c>
      <c r="D39" s="130" t="str">
        <f>IF(biodata_ipa!D39="","", biodata_ipa!D39)</f>
        <v>ELVA AFRIANDA</v>
      </c>
      <c r="E39" s="129" t="str">
        <f>IF(biodata_ipa!E39="","", biodata_ipa!E39)</f>
        <v>2736</v>
      </c>
      <c r="F39" s="131" t="str">
        <f>IF(biodata_ipa!F39="","", biodata_ipa!F39)</f>
        <v>0014300549</v>
      </c>
      <c r="G39" s="157"/>
      <c r="H39" s="156"/>
      <c r="I39" s="157"/>
      <c r="J39" s="156"/>
      <c r="K39" s="157"/>
      <c r="L39" s="156"/>
      <c r="M39" s="157"/>
      <c r="N39" s="156"/>
      <c r="O39" s="157"/>
      <c r="P39" s="184"/>
      <c r="Q39" s="157"/>
      <c r="R39" s="156"/>
      <c r="S39" s="157"/>
      <c r="T39" s="156"/>
      <c r="U39" s="157"/>
      <c r="V39" s="156"/>
      <c r="W39" s="157"/>
      <c r="X39" s="156"/>
      <c r="Y39" s="157"/>
      <c r="Z39" s="156"/>
      <c r="AA39" s="157"/>
      <c r="AB39" s="156"/>
      <c r="AC39" s="157"/>
      <c r="AD39" s="156"/>
      <c r="AE39" s="157"/>
      <c r="AF39" s="185"/>
      <c r="AG39" s="35"/>
      <c r="AH39" s="35"/>
      <c r="AI39" s="35"/>
      <c r="AJ39" s="35"/>
      <c r="AK39" s="35"/>
      <c r="AL39" s="35"/>
      <c r="AM39" s="124" t="str">
        <f t="shared" si="0"/>
        <v/>
      </c>
      <c r="AN39" s="186" t="str">
        <f t="shared" si="1"/>
        <v xml:space="preserve">  </v>
      </c>
      <c r="AO39" s="187" t="str">
        <f t="shared" si="2"/>
        <v xml:space="preserve">  </v>
      </c>
      <c r="AP39" s="125" t="str">
        <f t="shared" si="3"/>
        <v xml:space="preserve">  </v>
      </c>
      <c r="AQ39" s="126" t="str">
        <f t="shared" si="4"/>
        <v/>
      </c>
      <c r="AR39" s="7"/>
      <c r="AS39" s="7"/>
    </row>
    <row r="40" spans="1:45" ht="20.100000000000001" customHeight="1">
      <c r="A40" s="7"/>
      <c r="B40" s="7"/>
      <c r="C40" s="129">
        <f t="shared" si="5"/>
        <v>31</v>
      </c>
      <c r="D40" s="130" t="str">
        <f>IF(biodata_ipa!D40="","", biodata_ipa!D40)</f>
        <v>ELVI ANTI</v>
      </c>
      <c r="E40" s="129" t="str">
        <f>IF(biodata_ipa!E40="","", biodata_ipa!E40)</f>
        <v>2737</v>
      </c>
      <c r="F40" s="131" t="str">
        <f>IF(biodata_ipa!F40="","", biodata_ipa!F40)</f>
        <v>0005298121</v>
      </c>
      <c r="G40" s="157"/>
      <c r="H40" s="156"/>
      <c r="I40" s="157"/>
      <c r="J40" s="156"/>
      <c r="K40" s="157"/>
      <c r="L40" s="156"/>
      <c r="M40" s="157"/>
      <c r="N40" s="156"/>
      <c r="O40" s="157"/>
      <c r="P40" s="184"/>
      <c r="Q40" s="157"/>
      <c r="R40" s="156"/>
      <c r="S40" s="157"/>
      <c r="T40" s="156"/>
      <c r="U40" s="157"/>
      <c r="V40" s="156"/>
      <c r="W40" s="157"/>
      <c r="X40" s="156"/>
      <c r="Y40" s="157"/>
      <c r="Z40" s="156"/>
      <c r="AA40" s="157"/>
      <c r="AB40" s="156"/>
      <c r="AC40" s="157"/>
      <c r="AD40" s="156"/>
      <c r="AE40" s="157"/>
      <c r="AF40" s="185"/>
      <c r="AG40" s="35"/>
      <c r="AH40" s="35"/>
      <c r="AI40" s="35"/>
      <c r="AJ40" s="35"/>
      <c r="AK40" s="35"/>
      <c r="AL40" s="35"/>
      <c r="AM40" s="124" t="str">
        <f t="shared" si="0"/>
        <v/>
      </c>
      <c r="AN40" s="186" t="str">
        <f t="shared" si="1"/>
        <v xml:space="preserve">  </v>
      </c>
      <c r="AO40" s="187" t="str">
        <f t="shared" si="2"/>
        <v xml:space="preserve">  </v>
      </c>
      <c r="AP40" s="125" t="str">
        <f t="shared" si="3"/>
        <v xml:space="preserve">  </v>
      </c>
      <c r="AQ40" s="126" t="str">
        <f t="shared" si="4"/>
        <v/>
      </c>
      <c r="AR40" s="7"/>
      <c r="AS40" s="7"/>
    </row>
    <row r="41" spans="1:45" ht="20.100000000000001" customHeight="1">
      <c r="A41" s="7"/>
      <c r="B41" s="7"/>
      <c r="C41" s="129">
        <f t="shared" si="5"/>
        <v>32</v>
      </c>
      <c r="D41" s="130" t="str">
        <f>IF(biodata_ipa!D41="","", biodata_ipa!D41)</f>
        <v>FARMI</v>
      </c>
      <c r="E41" s="129" t="str">
        <f>IF(biodata_ipa!E41="","", biodata_ipa!E41)</f>
        <v>2740</v>
      </c>
      <c r="F41" s="131" t="str">
        <f>IF(biodata_ipa!F41="","", biodata_ipa!F41)</f>
        <v>9979769025</v>
      </c>
      <c r="G41" s="157"/>
      <c r="H41" s="156"/>
      <c r="I41" s="157"/>
      <c r="J41" s="156"/>
      <c r="K41" s="157"/>
      <c r="L41" s="156"/>
      <c r="M41" s="157"/>
      <c r="N41" s="156"/>
      <c r="O41" s="157"/>
      <c r="P41" s="184"/>
      <c r="Q41" s="157"/>
      <c r="R41" s="156"/>
      <c r="S41" s="157"/>
      <c r="T41" s="156"/>
      <c r="U41" s="157"/>
      <c r="V41" s="156"/>
      <c r="W41" s="157"/>
      <c r="X41" s="156"/>
      <c r="Y41" s="157"/>
      <c r="Z41" s="156"/>
      <c r="AA41" s="157"/>
      <c r="AB41" s="156"/>
      <c r="AC41" s="157"/>
      <c r="AD41" s="156"/>
      <c r="AE41" s="157"/>
      <c r="AF41" s="185"/>
      <c r="AG41" s="35"/>
      <c r="AH41" s="35"/>
      <c r="AI41" s="35"/>
      <c r="AJ41" s="35"/>
      <c r="AK41" s="35"/>
      <c r="AL41" s="35"/>
      <c r="AM41" s="124" t="str">
        <f t="shared" si="0"/>
        <v/>
      </c>
      <c r="AN41" s="186" t="str">
        <f t="shared" si="1"/>
        <v xml:space="preserve">  </v>
      </c>
      <c r="AO41" s="187" t="str">
        <f t="shared" si="2"/>
        <v xml:space="preserve">  </v>
      </c>
      <c r="AP41" s="125" t="str">
        <f t="shared" si="3"/>
        <v xml:space="preserve">  </v>
      </c>
      <c r="AQ41" s="126" t="str">
        <f t="shared" si="4"/>
        <v/>
      </c>
      <c r="AR41" s="7"/>
      <c r="AS41" s="7"/>
    </row>
    <row r="42" spans="1:45" ht="20.100000000000001" customHeight="1">
      <c r="A42" s="7"/>
      <c r="B42" s="7"/>
      <c r="C42" s="129">
        <f t="shared" si="5"/>
        <v>33</v>
      </c>
      <c r="D42" s="130" t="str">
        <f>IF(biodata_ipa!D42="","", biodata_ipa!D42)</f>
        <v>FIKA RAHMAYANI</v>
      </c>
      <c r="E42" s="129" t="str">
        <f>IF(biodata_ipa!E42="","", biodata_ipa!E42)</f>
        <v>2745</v>
      </c>
      <c r="F42" s="131" t="str">
        <f>IF(biodata_ipa!F42="","", biodata_ipa!F42)</f>
        <v>0005143677</v>
      </c>
      <c r="G42" s="157"/>
      <c r="H42" s="156"/>
      <c r="I42" s="157"/>
      <c r="J42" s="156"/>
      <c r="K42" s="157"/>
      <c r="L42" s="156"/>
      <c r="M42" s="157"/>
      <c r="N42" s="156"/>
      <c r="O42" s="157"/>
      <c r="P42" s="184"/>
      <c r="Q42" s="157"/>
      <c r="R42" s="156"/>
      <c r="S42" s="157"/>
      <c r="T42" s="156"/>
      <c r="U42" s="157"/>
      <c r="V42" s="156"/>
      <c r="W42" s="157"/>
      <c r="X42" s="156"/>
      <c r="Y42" s="157"/>
      <c r="Z42" s="156"/>
      <c r="AA42" s="157"/>
      <c r="AB42" s="156"/>
      <c r="AC42" s="157"/>
      <c r="AD42" s="156"/>
      <c r="AE42" s="157"/>
      <c r="AF42" s="185"/>
      <c r="AG42" s="35"/>
      <c r="AH42" s="35"/>
      <c r="AI42" s="35"/>
      <c r="AJ42" s="35"/>
      <c r="AK42" s="35"/>
      <c r="AL42" s="35"/>
      <c r="AM42" s="124" t="str">
        <f t="shared" si="0"/>
        <v/>
      </c>
      <c r="AN42" s="186" t="str">
        <f t="shared" si="1"/>
        <v xml:space="preserve">  </v>
      </c>
      <c r="AO42" s="187" t="str">
        <f t="shared" si="2"/>
        <v xml:space="preserve">  </v>
      </c>
      <c r="AP42" s="125" t="str">
        <f t="shared" si="3"/>
        <v xml:space="preserve">  </v>
      </c>
      <c r="AQ42" s="126" t="str">
        <f t="shared" si="4"/>
        <v/>
      </c>
      <c r="AR42" s="7"/>
      <c r="AS42" s="7"/>
    </row>
    <row r="43" spans="1:45" ht="20.100000000000001" customHeight="1">
      <c r="A43" s="7"/>
      <c r="B43" s="7"/>
      <c r="C43" s="129">
        <f t="shared" si="5"/>
        <v>34</v>
      </c>
      <c r="D43" s="130" t="str">
        <f>IF(biodata_ipa!D43="","", biodata_ipa!D43)</f>
        <v>ILHAM KHALID</v>
      </c>
      <c r="E43" s="129" t="str">
        <f>IF(biodata_ipa!E43="","", biodata_ipa!E43)</f>
        <v>2754</v>
      </c>
      <c r="F43" s="131" t="str">
        <f>IF(biodata_ipa!F43="","", biodata_ipa!F43)</f>
        <v>0008043969</v>
      </c>
      <c r="G43" s="157"/>
      <c r="H43" s="156"/>
      <c r="I43" s="157"/>
      <c r="J43" s="156"/>
      <c r="K43" s="157"/>
      <c r="L43" s="156"/>
      <c r="M43" s="157"/>
      <c r="N43" s="156"/>
      <c r="O43" s="157"/>
      <c r="P43" s="184"/>
      <c r="Q43" s="157"/>
      <c r="R43" s="156"/>
      <c r="S43" s="157"/>
      <c r="T43" s="156"/>
      <c r="U43" s="157"/>
      <c r="V43" s="156"/>
      <c r="W43" s="157"/>
      <c r="X43" s="156"/>
      <c r="Y43" s="157"/>
      <c r="Z43" s="156"/>
      <c r="AA43" s="157"/>
      <c r="AB43" s="156"/>
      <c r="AC43" s="157"/>
      <c r="AD43" s="156"/>
      <c r="AE43" s="157"/>
      <c r="AF43" s="185"/>
      <c r="AG43" s="35"/>
      <c r="AH43" s="35"/>
      <c r="AI43" s="35"/>
      <c r="AJ43" s="35"/>
      <c r="AK43" s="35"/>
      <c r="AL43" s="35"/>
      <c r="AM43" s="124" t="str">
        <f t="shared" si="0"/>
        <v/>
      </c>
      <c r="AN43" s="186" t="str">
        <f t="shared" si="1"/>
        <v xml:space="preserve">  </v>
      </c>
      <c r="AO43" s="187" t="str">
        <f t="shared" si="2"/>
        <v xml:space="preserve">  </v>
      </c>
      <c r="AP43" s="125" t="str">
        <f t="shared" si="3"/>
        <v xml:space="preserve">  </v>
      </c>
      <c r="AQ43" s="126" t="str">
        <f t="shared" si="4"/>
        <v/>
      </c>
      <c r="AR43" s="7"/>
      <c r="AS43" s="7"/>
    </row>
    <row r="44" spans="1:45" ht="20.100000000000001" customHeight="1">
      <c r="A44" s="7"/>
      <c r="B44" s="7"/>
      <c r="C44" s="129">
        <f t="shared" si="5"/>
        <v>35</v>
      </c>
      <c r="D44" s="130" t="str">
        <f>IF(biodata_ipa!D44="","", biodata_ipa!D44)</f>
        <v>LENI</v>
      </c>
      <c r="E44" s="129" t="str">
        <f>IF(biodata_ipa!E44="","", biodata_ipa!E44)</f>
        <v>2759</v>
      </c>
      <c r="F44" s="131" t="str">
        <f>IF(biodata_ipa!F44="","", biodata_ipa!F44)</f>
        <v>0009830481</v>
      </c>
      <c r="G44" s="157"/>
      <c r="H44" s="156"/>
      <c r="I44" s="157"/>
      <c r="J44" s="156"/>
      <c r="K44" s="157"/>
      <c r="L44" s="156"/>
      <c r="M44" s="157"/>
      <c r="N44" s="156"/>
      <c r="O44" s="157"/>
      <c r="P44" s="184"/>
      <c r="Q44" s="157"/>
      <c r="R44" s="156"/>
      <c r="S44" s="157"/>
      <c r="T44" s="156"/>
      <c r="U44" s="157"/>
      <c r="V44" s="156"/>
      <c r="W44" s="157"/>
      <c r="X44" s="156"/>
      <c r="Y44" s="157"/>
      <c r="Z44" s="156"/>
      <c r="AA44" s="157"/>
      <c r="AB44" s="156"/>
      <c r="AC44" s="157"/>
      <c r="AD44" s="156"/>
      <c r="AE44" s="157"/>
      <c r="AF44" s="185"/>
      <c r="AG44" s="35"/>
      <c r="AH44" s="35"/>
      <c r="AI44" s="35"/>
      <c r="AJ44" s="35"/>
      <c r="AK44" s="35"/>
      <c r="AL44" s="35"/>
      <c r="AM44" s="124" t="str">
        <f t="shared" si="0"/>
        <v/>
      </c>
      <c r="AN44" s="186" t="str">
        <f t="shared" si="1"/>
        <v xml:space="preserve">  </v>
      </c>
      <c r="AO44" s="187" t="str">
        <f t="shared" si="2"/>
        <v xml:space="preserve">  </v>
      </c>
      <c r="AP44" s="125" t="str">
        <f t="shared" si="3"/>
        <v xml:space="preserve">  </v>
      </c>
      <c r="AQ44" s="126" t="str">
        <f t="shared" si="4"/>
        <v/>
      </c>
      <c r="AR44" s="7"/>
      <c r="AS44" s="7"/>
    </row>
    <row r="45" spans="1:45" ht="20.100000000000001" customHeight="1">
      <c r="A45" s="7"/>
      <c r="B45" s="7"/>
      <c r="C45" s="129">
        <f t="shared" si="5"/>
        <v>36</v>
      </c>
      <c r="D45" s="130" t="str">
        <f>IF(biodata_ipa!D45="","", biodata_ipa!D45)</f>
        <v>MAULIDAWATI</v>
      </c>
      <c r="E45" s="129" t="str">
        <f>IF(biodata_ipa!E45="","", biodata_ipa!E45)</f>
        <v>2766</v>
      </c>
      <c r="F45" s="131" t="str">
        <f>IF(biodata_ipa!F45="","", biodata_ipa!F45)</f>
        <v>0009273061</v>
      </c>
      <c r="G45" s="157"/>
      <c r="H45" s="156"/>
      <c r="I45" s="157"/>
      <c r="J45" s="156"/>
      <c r="K45" s="157"/>
      <c r="L45" s="156"/>
      <c r="M45" s="157"/>
      <c r="N45" s="156"/>
      <c r="O45" s="157"/>
      <c r="P45" s="184"/>
      <c r="Q45" s="157"/>
      <c r="R45" s="156"/>
      <c r="S45" s="157"/>
      <c r="T45" s="156"/>
      <c r="U45" s="157"/>
      <c r="V45" s="156"/>
      <c r="W45" s="157"/>
      <c r="X45" s="156"/>
      <c r="Y45" s="157"/>
      <c r="Z45" s="156"/>
      <c r="AA45" s="157"/>
      <c r="AB45" s="156"/>
      <c r="AC45" s="157"/>
      <c r="AD45" s="156"/>
      <c r="AE45" s="157"/>
      <c r="AF45" s="185"/>
      <c r="AG45" s="35"/>
      <c r="AH45" s="35"/>
      <c r="AI45" s="35"/>
      <c r="AJ45" s="35"/>
      <c r="AK45" s="35"/>
      <c r="AL45" s="35"/>
      <c r="AM45" s="124" t="str">
        <f t="shared" si="0"/>
        <v/>
      </c>
      <c r="AN45" s="186" t="str">
        <f t="shared" si="1"/>
        <v xml:space="preserve">  </v>
      </c>
      <c r="AO45" s="187" t="str">
        <f t="shared" si="2"/>
        <v xml:space="preserve">  </v>
      </c>
      <c r="AP45" s="125" t="str">
        <f t="shared" si="3"/>
        <v xml:space="preserve">  </v>
      </c>
      <c r="AQ45" s="126" t="str">
        <f t="shared" si="4"/>
        <v/>
      </c>
      <c r="AR45" s="7"/>
      <c r="AS45" s="7"/>
    </row>
    <row r="46" spans="1:45" ht="20.100000000000001" customHeight="1">
      <c r="A46" s="7"/>
      <c r="B46" s="7"/>
      <c r="C46" s="129">
        <f t="shared" si="5"/>
        <v>37</v>
      </c>
      <c r="D46" s="130" t="str">
        <f>IF(biodata_ipa!D46="","", biodata_ipa!D46)</f>
        <v>MIRA SAIFITRI</v>
      </c>
      <c r="E46" s="129" t="str">
        <f>IF(biodata_ipa!E46="","", biodata_ipa!E46)</f>
        <v>2769</v>
      </c>
      <c r="F46" s="131" t="str">
        <f>IF(biodata_ipa!F46="","", biodata_ipa!F46)</f>
        <v>0006029482</v>
      </c>
      <c r="G46" s="157"/>
      <c r="H46" s="156"/>
      <c r="I46" s="157"/>
      <c r="J46" s="156"/>
      <c r="K46" s="157"/>
      <c r="L46" s="156"/>
      <c r="M46" s="157"/>
      <c r="N46" s="156"/>
      <c r="O46" s="157"/>
      <c r="P46" s="184"/>
      <c r="Q46" s="157"/>
      <c r="R46" s="156"/>
      <c r="S46" s="157"/>
      <c r="T46" s="156"/>
      <c r="U46" s="157"/>
      <c r="V46" s="156"/>
      <c r="W46" s="157"/>
      <c r="X46" s="156"/>
      <c r="Y46" s="157"/>
      <c r="Z46" s="156"/>
      <c r="AA46" s="157"/>
      <c r="AB46" s="156"/>
      <c r="AC46" s="157"/>
      <c r="AD46" s="156"/>
      <c r="AE46" s="157"/>
      <c r="AF46" s="185"/>
      <c r="AG46" s="35"/>
      <c r="AH46" s="35"/>
      <c r="AI46" s="35"/>
      <c r="AJ46" s="35"/>
      <c r="AK46" s="35"/>
      <c r="AL46" s="35"/>
      <c r="AM46" s="124" t="str">
        <f t="shared" si="0"/>
        <v/>
      </c>
      <c r="AN46" s="186" t="str">
        <f t="shared" si="1"/>
        <v xml:space="preserve">  </v>
      </c>
      <c r="AO46" s="187" t="str">
        <f t="shared" si="2"/>
        <v xml:space="preserve">  </v>
      </c>
      <c r="AP46" s="125" t="str">
        <f t="shared" si="3"/>
        <v xml:space="preserve">  </v>
      </c>
      <c r="AQ46" s="126" t="str">
        <f t="shared" si="4"/>
        <v/>
      </c>
      <c r="AR46" s="7"/>
      <c r="AS46" s="7"/>
    </row>
    <row r="47" spans="1:45" ht="20.100000000000001" customHeight="1">
      <c r="A47" s="7"/>
      <c r="B47" s="7"/>
      <c r="C47" s="129">
        <f t="shared" si="5"/>
        <v>38</v>
      </c>
      <c r="D47" s="130" t="str">
        <f>IF(biodata_ipa!D47="","", biodata_ipa!D47)</f>
        <v>MUHAMMAD REZA</v>
      </c>
      <c r="E47" s="129" t="str">
        <f>IF(biodata_ipa!E47="","", biodata_ipa!E47)</f>
        <v>2687</v>
      </c>
      <c r="F47" s="131" t="str">
        <f>IF(biodata_ipa!F47="","", biodata_ipa!F47)</f>
        <v>9982332703</v>
      </c>
      <c r="G47" s="157"/>
      <c r="H47" s="156"/>
      <c r="I47" s="157"/>
      <c r="J47" s="156"/>
      <c r="K47" s="157"/>
      <c r="L47" s="156"/>
      <c r="M47" s="157"/>
      <c r="N47" s="156"/>
      <c r="O47" s="157"/>
      <c r="P47" s="184"/>
      <c r="Q47" s="157"/>
      <c r="R47" s="156"/>
      <c r="S47" s="157"/>
      <c r="T47" s="156"/>
      <c r="U47" s="157"/>
      <c r="V47" s="156"/>
      <c r="W47" s="157"/>
      <c r="X47" s="156"/>
      <c r="Y47" s="157"/>
      <c r="Z47" s="156"/>
      <c r="AA47" s="157"/>
      <c r="AB47" s="156"/>
      <c r="AC47" s="157"/>
      <c r="AD47" s="156"/>
      <c r="AE47" s="157"/>
      <c r="AF47" s="185"/>
      <c r="AG47" s="35"/>
      <c r="AH47" s="35"/>
      <c r="AI47" s="35"/>
      <c r="AJ47" s="35"/>
      <c r="AK47" s="35"/>
      <c r="AL47" s="35"/>
      <c r="AM47" s="124" t="str">
        <f t="shared" si="0"/>
        <v/>
      </c>
      <c r="AN47" s="186" t="str">
        <f t="shared" si="1"/>
        <v xml:space="preserve">  </v>
      </c>
      <c r="AO47" s="187" t="str">
        <f t="shared" si="2"/>
        <v xml:space="preserve">  </v>
      </c>
      <c r="AP47" s="125" t="str">
        <f t="shared" si="3"/>
        <v xml:space="preserve">  </v>
      </c>
      <c r="AQ47" s="126" t="str">
        <f t="shared" si="4"/>
        <v/>
      </c>
      <c r="AR47" s="7"/>
      <c r="AS47" s="7"/>
    </row>
    <row r="48" spans="1:45" ht="20.100000000000001" customHeight="1">
      <c r="A48" s="7"/>
      <c r="B48" s="7"/>
      <c r="C48" s="129">
        <f t="shared" si="5"/>
        <v>39</v>
      </c>
      <c r="D48" s="130" t="str">
        <f>IF(biodata_ipa!D48="","", biodata_ipa!D48)</f>
        <v>MUNIKA DINA RAHMI</v>
      </c>
      <c r="E48" s="129" t="str">
        <f>IF(biodata_ipa!E48="","", biodata_ipa!E48)</f>
        <v>2765</v>
      </c>
      <c r="F48" s="131" t="str">
        <f>IF(biodata_ipa!F48="","", biodata_ipa!F48)</f>
        <v>0000640475</v>
      </c>
      <c r="G48" s="157"/>
      <c r="H48" s="156"/>
      <c r="I48" s="157"/>
      <c r="J48" s="156"/>
      <c r="K48" s="157"/>
      <c r="L48" s="156"/>
      <c r="M48" s="157"/>
      <c r="N48" s="156"/>
      <c r="O48" s="157"/>
      <c r="P48" s="184"/>
      <c r="Q48" s="157"/>
      <c r="R48" s="156"/>
      <c r="S48" s="157"/>
      <c r="T48" s="156"/>
      <c r="U48" s="157"/>
      <c r="V48" s="156"/>
      <c r="W48" s="157"/>
      <c r="X48" s="156"/>
      <c r="Y48" s="157"/>
      <c r="Z48" s="156"/>
      <c r="AA48" s="157"/>
      <c r="AB48" s="156"/>
      <c r="AC48" s="157"/>
      <c r="AD48" s="156"/>
      <c r="AE48" s="157"/>
      <c r="AF48" s="185"/>
      <c r="AG48" s="35"/>
      <c r="AH48" s="35"/>
      <c r="AI48" s="35"/>
      <c r="AJ48" s="35"/>
      <c r="AK48" s="35"/>
      <c r="AL48" s="35"/>
      <c r="AM48" s="124" t="str">
        <f t="shared" si="0"/>
        <v/>
      </c>
      <c r="AN48" s="186" t="str">
        <f t="shared" si="1"/>
        <v xml:space="preserve">  </v>
      </c>
      <c r="AO48" s="187" t="str">
        <f t="shared" si="2"/>
        <v xml:space="preserve">  </v>
      </c>
      <c r="AP48" s="125" t="str">
        <f t="shared" si="3"/>
        <v xml:space="preserve">  </v>
      </c>
      <c r="AQ48" s="126" t="str">
        <f t="shared" si="4"/>
        <v/>
      </c>
      <c r="AR48" s="7"/>
      <c r="AS48" s="7"/>
    </row>
    <row r="49" spans="1:45" ht="20.100000000000001" customHeight="1">
      <c r="A49" s="7"/>
      <c r="B49" s="7"/>
      <c r="C49" s="129">
        <f t="shared" si="5"/>
        <v>40</v>
      </c>
      <c r="D49" s="130" t="str">
        <f>IF(biodata_ipa!D49="","", biodata_ipa!D49)</f>
        <v>MUNI RINDA YANTI</v>
      </c>
      <c r="E49" s="129" t="str">
        <f>IF(biodata_ipa!E49="","", biodata_ipa!E49)</f>
        <v>2922</v>
      </c>
      <c r="F49" s="131" t="str">
        <f>IF(biodata_ipa!F49="","", biodata_ipa!F49)</f>
        <v>0003623176</v>
      </c>
      <c r="G49" s="157"/>
      <c r="H49" s="156"/>
      <c r="I49" s="157"/>
      <c r="J49" s="156"/>
      <c r="K49" s="157"/>
      <c r="L49" s="156"/>
      <c r="M49" s="157"/>
      <c r="N49" s="156"/>
      <c r="O49" s="157"/>
      <c r="P49" s="184"/>
      <c r="Q49" s="157"/>
      <c r="R49" s="156"/>
      <c r="S49" s="157"/>
      <c r="T49" s="156"/>
      <c r="U49" s="157"/>
      <c r="V49" s="156"/>
      <c r="W49" s="157"/>
      <c r="X49" s="156"/>
      <c r="Y49" s="157"/>
      <c r="Z49" s="156"/>
      <c r="AA49" s="157"/>
      <c r="AB49" s="156"/>
      <c r="AC49" s="157"/>
      <c r="AD49" s="156"/>
      <c r="AE49" s="157"/>
      <c r="AF49" s="185"/>
      <c r="AG49" s="35"/>
      <c r="AH49" s="35"/>
      <c r="AI49" s="35"/>
      <c r="AJ49" s="35"/>
      <c r="AK49" s="35"/>
      <c r="AL49" s="35"/>
      <c r="AM49" s="124" t="str">
        <f t="shared" si="0"/>
        <v/>
      </c>
      <c r="AN49" s="186" t="str">
        <f t="shared" si="1"/>
        <v xml:space="preserve">  </v>
      </c>
      <c r="AO49" s="187" t="str">
        <f t="shared" si="2"/>
        <v xml:space="preserve">  </v>
      </c>
      <c r="AP49" s="125" t="str">
        <f t="shared" si="3"/>
        <v xml:space="preserve">  </v>
      </c>
      <c r="AQ49" s="126" t="str">
        <f t="shared" si="4"/>
        <v/>
      </c>
      <c r="AR49" s="7"/>
      <c r="AS49" s="7"/>
    </row>
    <row r="50" spans="1:45" ht="20.100000000000001" customHeight="1">
      <c r="A50" s="7"/>
      <c r="B50" s="7"/>
      <c r="C50" s="129">
        <f t="shared" si="5"/>
        <v>41</v>
      </c>
      <c r="D50" s="130" t="str">
        <f>IF(biodata_ipa!D50="","", biodata_ipa!D50)</f>
        <v>NAFIZA ULFA</v>
      </c>
      <c r="E50" s="129" t="str">
        <f>IF(biodata_ipa!E50="","", biodata_ipa!E50)</f>
        <v>2779</v>
      </c>
      <c r="F50" s="131" t="str">
        <f>IF(biodata_ipa!F50="","", biodata_ipa!F50)</f>
        <v>0008761789</v>
      </c>
      <c r="G50" s="157"/>
      <c r="H50" s="156"/>
      <c r="I50" s="157"/>
      <c r="J50" s="156"/>
      <c r="K50" s="157"/>
      <c r="L50" s="156"/>
      <c r="M50" s="157"/>
      <c r="N50" s="156"/>
      <c r="O50" s="157"/>
      <c r="P50" s="184"/>
      <c r="Q50" s="157"/>
      <c r="R50" s="156"/>
      <c r="S50" s="157"/>
      <c r="T50" s="156"/>
      <c r="U50" s="157"/>
      <c r="V50" s="156"/>
      <c r="W50" s="157"/>
      <c r="X50" s="156"/>
      <c r="Y50" s="157"/>
      <c r="Z50" s="156"/>
      <c r="AA50" s="157"/>
      <c r="AB50" s="156"/>
      <c r="AC50" s="157"/>
      <c r="AD50" s="156"/>
      <c r="AE50" s="157"/>
      <c r="AF50" s="185"/>
      <c r="AG50" s="35"/>
      <c r="AH50" s="35"/>
      <c r="AI50" s="35"/>
      <c r="AJ50" s="35"/>
      <c r="AK50" s="35"/>
      <c r="AL50" s="35"/>
      <c r="AM50" s="124" t="str">
        <f t="shared" si="0"/>
        <v/>
      </c>
      <c r="AN50" s="186" t="str">
        <f t="shared" si="1"/>
        <v xml:space="preserve">  </v>
      </c>
      <c r="AO50" s="187" t="str">
        <f t="shared" si="2"/>
        <v xml:space="preserve">  </v>
      </c>
      <c r="AP50" s="125" t="str">
        <f t="shared" si="3"/>
        <v xml:space="preserve">  </v>
      </c>
      <c r="AQ50" s="126" t="str">
        <f t="shared" si="4"/>
        <v/>
      </c>
      <c r="AR50" s="7"/>
      <c r="AS50" s="7"/>
    </row>
    <row r="51" spans="1:45" ht="20.100000000000001" customHeight="1">
      <c r="A51" s="7"/>
      <c r="B51" s="7"/>
      <c r="C51" s="129">
        <f t="shared" si="5"/>
        <v>42</v>
      </c>
      <c r="D51" s="130" t="str">
        <f>IF(biodata_ipa!D51="","", biodata_ipa!D51)</f>
        <v>NELVI SALVIA</v>
      </c>
      <c r="E51" s="129" t="str">
        <f>IF(biodata_ipa!E51="","", biodata_ipa!E51)</f>
        <v>2775</v>
      </c>
      <c r="F51" s="131" t="str">
        <f>IF(biodata_ipa!F51="","", biodata_ipa!F51)</f>
        <v>0015380317</v>
      </c>
      <c r="G51" s="157"/>
      <c r="H51" s="156"/>
      <c r="I51" s="157"/>
      <c r="J51" s="156"/>
      <c r="K51" s="157"/>
      <c r="L51" s="156"/>
      <c r="M51" s="157"/>
      <c r="N51" s="156"/>
      <c r="O51" s="157"/>
      <c r="P51" s="184"/>
      <c r="Q51" s="157"/>
      <c r="R51" s="156"/>
      <c r="S51" s="157"/>
      <c r="T51" s="156"/>
      <c r="U51" s="157"/>
      <c r="V51" s="156"/>
      <c r="W51" s="157"/>
      <c r="X51" s="156"/>
      <c r="Y51" s="157"/>
      <c r="Z51" s="156"/>
      <c r="AA51" s="157"/>
      <c r="AB51" s="156"/>
      <c r="AC51" s="157"/>
      <c r="AD51" s="156"/>
      <c r="AE51" s="157"/>
      <c r="AF51" s="185"/>
      <c r="AG51" s="35"/>
      <c r="AH51" s="35"/>
      <c r="AI51" s="35"/>
      <c r="AJ51" s="35"/>
      <c r="AK51" s="35"/>
      <c r="AL51" s="35"/>
      <c r="AM51" s="124" t="str">
        <f t="shared" si="0"/>
        <v/>
      </c>
      <c r="AN51" s="186" t="str">
        <f t="shared" si="1"/>
        <v xml:space="preserve">  </v>
      </c>
      <c r="AO51" s="187" t="str">
        <f t="shared" si="2"/>
        <v xml:space="preserve">  </v>
      </c>
      <c r="AP51" s="125" t="str">
        <f t="shared" si="3"/>
        <v xml:space="preserve">  </v>
      </c>
      <c r="AQ51" s="126" t="str">
        <f t="shared" si="4"/>
        <v/>
      </c>
      <c r="AR51" s="7"/>
      <c r="AS51" s="7"/>
    </row>
    <row r="52" spans="1:45" ht="20.100000000000001" customHeight="1">
      <c r="A52" s="7"/>
      <c r="B52" s="7"/>
      <c r="C52" s="129">
        <f t="shared" si="5"/>
        <v>43</v>
      </c>
      <c r="D52" s="130" t="str">
        <f>IF(biodata_ipa!D52="","", biodata_ipa!D52)</f>
        <v>RAISUL</v>
      </c>
      <c r="E52" s="129" t="str">
        <f>IF(biodata_ipa!E52="","", biodata_ipa!E52)</f>
        <v>2783</v>
      </c>
      <c r="F52" s="131" t="str">
        <f>IF(biodata_ipa!F52="","", biodata_ipa!F52)</f>
        <v>0009228734</v>
      </c>
      <c r="G52" s="157"/>
      <c r="H52" s="156"/>
      <c r="I52" s="157"/>
      <c r="J52" s="156"/>
      <c r="K52" s="157"/>
      <c r="L52" s="156"/>
      <c r="M52" s="157"/>
      <c r="N52" s="156"/>
      <c r="O52" s="157"/>
      <c r="P52" s="184"/>
      <c r="Q52" s="157"/>
      <c r="R52" s="156"/>
      <c r="S52" s="157"/>
      <c r="T52" s="156"/>
      <c r="U52" s="157"/>
      <c r="V52" s="156"/>
      <c r="W52" s="157"/>
      <c r="X52" s="156"/>
      <c r="Y52" s="157"/>
      <c r="Z52" s="156"/>
      <c r="AA52" s="157"/>
      <c r="AB52" s="156"/>
      <c r="AC52" s="157"/>
      <c r="AD52" s="156"/>
      <c r="AE52" s="157"/>
      <c r="AF52" s="185"/>
      <c r="AG52" s="35"/>
      <c r="AH52" s="35"/>
      <c r="AI52" s="35"/>
      <c r="AJ52" s="35"/>
      <c r="AK52" s="35"/>
      <c r="AL52" s="35"/>
      <c r="AM52" s="124" t="str">
        <f t="shared" si="0"/>
        <v/>
      </c>
      <c r="AN52" s="186" t="str">
        <f t="shared" si="1"/>
        <v xml:space="preserve">  </v>
      </c>
      <c r="AO52" s="187" t="str">
        <f t="shared" si="2"/>
        <v xml:space="preserve">  </v>
      </c>
      <c r="AP52" s="125" t="str">
        <f t="shared" si="3"/>
        <v xml:space="preserve">  </v>
      </c>
      <c r="AQ52" s="126" t="str">
        <f t="shared" si="4"/>
        <v/>
      </c>
      <c r="AR52" s="7"/>
      <c r="AS52" s="7"/>
    </row>
    <row r="53" spans="1:45" ht="20.100000000000001" customHeight="1">
      <c r="A53" s="7"/>
      <c r="B53" s="7"/>
      <c r="C53" s="129">
        <f t="shared" si="5"/>
        <v>44</v>
      </c>
      <c r="D53" s="130" t="str">
        <f>IF(biodata_ipa!D53="","", biodata_ipa!D53)</f>
        <v>RANDI SUTAMI</v>
      </c>
      <c r="E53" s="129" t="str">
        <f>IF(biodata_ipa!E53="","", biodata_ipa!E53)</f>
        <v>2919</v>
      </c>
      <c r="F53" s="131" t="str">
        <f>IF(biodata_ipa!F53="","", biodata_ipa!F53)</f>
        <v>0002581808</v>
      </c>
      <c r="G53" s="157"/>
      <c r="H53" s="156"/>
      <c r="I53" s="157"/>
      <c r="J53" s="156"/>
      <c r="K53" s="157"/>
      <c r="L53" s="156"/>
      <c r="M53" s="157"/>
      <c r="N53" s="156"/>
      <c r="O53" s="157"/>
      <c r="P53" s="184"/>
      <c r="Q53" s="157"/>
      <c r="R53" s="156"/>
      <c r="S53" s="157"/>
      <c r="T53" s="156"/>
      <c r="U53" s="157"/>
      <c r="V53" s="156"/>
      <c r="W53" s="157"/>
      <c r="X53" s="156"/>
      <c r="Y53" s="157"/>
      <c r="Z53" s="156"/>
      <c r="AA53" s="157"/>
      <c r="AB53" s="156"/>
      <c r="AC53" s="157"/>
      <c r="AD53" s="156"/>
      <c r="AE53" s="157"/>
      <c r="AF53" s="185"/>
      <c r="AG53" s="35"/>
      <c r="AH53" s="35"/>
      <c r="AI53" s="35"/>
      <c r="AJ53" s="35"/>
      <c r="AK53" s="35"/>
      <c r="AL53" s="35"/>
      <c r="AM53" s="124" t="str">
        <f t="shared" si="0"/>
        <v/>
      </c>
      <c r="AN53" s="186" t="str">
        <f t="shared" si="1"/>
        <v xml:space="preserve">  </v>
      </c>
      <c r="AO53" s="187" t="str">
        <f t="shared" si="2"/>
        <v xml:space="preserve">  </v>
      </c>
      <c r="AP53" s="125" t="str">
        <f t="shared" si="3"/>
        <v xml:space="preserve">  </v>
      </c>
      <c r="AQ53" s="126" t="str">
        <f t="shared" si="4"/>
        <v/>
      </c>
      <c r="AR53" s="7"/>
      <c r="AS53" s="7"/>
    </row>
    <row r="54" spans="1:45" ht="20.100000000000001" customHeight="1">
      <c r="A54" s="7"/>
      <c r="B54" s="7"/>
      <c r="C54" s="129">
        <f t="shared" si="5"/>
        <v>45</v>
      </c>
      <c r="D54" s="130" t="str">
        <f>IF(biodata_ipa!D54="","", biodata_ipa!D54)</f>
        <v>RAYNALDI</v>
      </c>
      <c r="E54" s="129" t="str">
        <f>IF(biodata_ipa!E54="","", biodata_ipa!E54)</f>
        <v>2792</v>
      </c>
      <c r="F54" s="131" t="str">
        <f>IF(biodata_ipa!F54="","", biodata_ipa!F54)</f>
        <v>0005182094</v>
      </c>
      <c r="G54" s="157"/>
      <c r="H54" s="156"/>
      <c r="I54" s="157"/>
      <c r="J54" s="156"/>
      <c r="K54" s="157"/>
      <c r="L54" s="156"/>
      <c r="M54" s="157"/>
      <c r="N54" s="156"/>
      <c r="O54" s="157"/>
      <c r="P54" s="184"/>
      <c r="Q54" s="157"/>
      <c r="R54" s="156"/>
      <c r="S54" s="157"/>
      <c r="T54" s="156"/>
      <c r="U54" s="157"/>
      <c r="V54" s="156"/>
      <c r="W54" s="157"/>
      <c r="X54" s="156"/>
      <c r="Y54" s="157"/>
      <c r="Z54" s="156"/>
      <c r="AA54" s="157"/>
      <c r="AB54" s="156"/>
      <c r="AC54" s="157"/>
      <c r="AD54" s="156"/>
      <c r="AE54" s="157"/>
      <c r="AF54" s="185"/>
      <c r="AG54" s="35"/>
      <c r="AH54" s="35"/>
      <c r="AI54" s="35"/>
      <c r="AJ54" s="35"/>
      <c r="AK54" s="35"/>
      <c r="AL54" s="35"/>
      <c r="AM54" s="124" t="str">
        <f t="shared" si="0"/>
        <v/>
      </c>
      <c r="AN54" s="186" t="str">
        <f t="shared" si="1"/>
        <v xml:space="preserve">  </v>
      </c>
      <c r="AO54" s="187" t="str">
        <f t="shared" si="2"/>
        <v xml:space="preserve">  </v>
      </c>
      <c r="AP54" s="125" t="str">
        <f t="shared" si="3"/>
        <v xml:space="preserve">  </v>
      </c>
      <c r="AQ54" s="126" t="str">
        <f t="shared" si="4"/>
        <v/>
      </c>
      <c r="AR54" s="7"/>
      <c r="AS54" s="7"/>
    </row>
    <row r="55" spans="1:45" ht="20.100000000000001" customHeight="1">
      <c r="A55" s="7"/>
      <c r="B55" s="7"/>
      <c r="C55" s="129">
        <f t="shared" si="5"/>
        <v>46</v>
      </c>
      <c r="D55" s="130" t="str">
        <f>IF(biodata_ipa!D55="","", biodata_ipa!D55)</f>
        <v>RIA ARISKA</v>
      </c>
      <c r="E55" s="129" t="str">
        <f>IF(biodata_ipa!E55="","", biodata_ipa!E55)</f>
        <v>5065</v>
      </c>
      <c r="F55" s="131" t="str">
        <f>IF(biodata_ipa!F55="","", biodata_ipa!F55)</f>
        <v>9995397868</v>
      </c>
      <c r="G55" s="157"/>
      <c r="H55" s="156"/>
      <c r="I55" s="157"/>
      <c r="J55" s="156"/>
      <c r="K55" s="157"/>
      <c r="L55" s="156"/>
      <c r="M55" s="157"/>
      <c r="N55" s="156"/>
      <c r="O55" s="157"/>
      <c r="P55" s="184"/>
      <c r="Q55" s="157"/>
      <c r="R55" s="156"/>
      <c r="S55" s="157"/>
      <c r="T55" s="156"/>
      <c r="U55" s="157"/>
      <c r="V55" s="156"/>
      <c r="W55" s="157"/>
      <c r="X55" s="156"/>
      <c r="Y55" s="157"/>
      <c r="Z55" s="156"/>
      <c r="AA55" s="157"/>
      <c r="AB55" s="156"/>
      <c r="AC55" s="157"/>
      <c r="AD55" s="156"/>
      <c r="AE55" s="157"/>
      <c r="AF55" s="185"/>
      <c r="AG55" s="35"/>
      <c r="AH55" s="35"/>
      <c r="AI55" s="35"/>
      <c r="AJ55" s="35"/>
      <c r="AK55" s="35"/>
      <c r="AL55" s="35"/>
      <c r="AM55" s="124" t="str">
        <f t="shared" si="0"/>
        <v/>
      </c>
      <c r="AN55" s="186" t="str">
        <f t="shared" si="1"/>
        <v xml:space="preserve">  </v>
      </c>
      <c r="AO55" s="187" t="str">
        <f t="shared" si="2"/>
        <v xml:space="preserve">  </v>
      </c>
      <c r="AP55" s="125" t="str">
        <f t="shared" si="3"/>
        <v xml:space="preserve">  </v>
      </c>
      <c r="AQ55" s="126" t="str">
        <f t="shared" si="4"/>
        <v/>
      </c>
      <c r="AR55" s="7"/>
      <c r="AS55" s="7"/>
    </row>
    <row r="56" spans="1:45" ht="20.100000000000001" customHeight="1">
      <c r="A56" s="7"/>
      <c r="B56" s="7"/>
      <c r="C56" s="129">
        <f t="shared" si="5"/>
        <v>47</v>
      </c>
      <c r="D56" s="130" t="str">
        <f>IF(biodata_ipa!D56="","", biodata_ipa!D56)</f>
        <v>RISKA FITRIANI</v>
      </c>
      <c r="E56" s="129" t="str">
        <f>IF(biodata_ipa!E56="","", biodata_ipa!E56)</f>
        <v>2790</v>
      </c>
      <c r="F56" s="131" t="str">
        <f>IF(biodata_ipa!F56="","", biodata_ipa!F56)</f>
        <v>0001176720</v>
      </c>
      <c r="G56" s="157"/>
      <c r="H56" s="156"/>
      <c r="I56" s="157"/>
      <c r="J56" s="156"/>
      <c r="K56" s="157"/>
      <c r="L56" s="156"/>
      <c r="M56" s="157"/>
      <c r="N56" s="156"/>
      <c r="O56" s="157"/>
      <c r="P56" s="184"/>
      <c r="Q56" s="157"/>
      <c r="R56" s="156"/>
      <c r="S56" s="157"/>
      <c r="T56" s="156"/>
      <c r="U56" s="157"/>
      <c r="V56" s="156"/>
      <c r="W56" s="157"/>
      <c r="X56" s="156"/>
      <c r="Y56" s="157"/>
      <c r="Z56" s="156"/>
      <c r="AA56" s="157"/>
      <c r="AB56" s="156"/>
      <c r="AC56" s="157"/>
      <c r="AD56" s="156"/>
      <c r="AE56" s="157"/>
      <c r="AF56" s="185"/>
      <c r="AG56" s="35"/>
      <c r="AH56" s="35"/>
      <c r="AI56" s="35"/>
      <c r="AJ56" s="35"/>
      <c r="AK56" s="35"/>
      <c r="AL56" s="35"/>
      <c r="AM56" s="124" t="str">
        <f t="shared" si="0"/>
        <v/>
      </c>
      <c r="AN56" s="186" t="str">
        <f t="shared" si="1"/>
        <v xml:space="preserve">  </v>
      </c>
      <c r="AO56" s="187" t="str">
        <f t="shared" si="2"/>
        <v xml:space="preserve">  </v>
      </c>
      <c r="AP56" s="125" t="str">
        <f t="shared" si="3"/>
        <v xml:space="preserve">  </v>
      </c>
      <c r="AQ56" s="126" t="str">
        <f t="shared" si="4"/>
        <v/>
      </c>
      <c r="AR56" s="7"/>
      <c r="AS56" s="7"/>
    </row>
    <row r="57" spans="1:45" ht="20.100000000000001" customHeight="1">
      <c r="A57" s="7"/>
      <c r="B57" s="7"/>
      <c r="C57" s="129">
        <f t="shared" si="5"/>
        <v>48</v>
      </c>
      <c r="D57" s="130" t="str">
        <f>IF(biodata_ipa!D57="","", biodata_ipa!D57)</f>
        <v>SITI HAJAR</v>
      </c>
      <c r="E57" s="129" t="str">
        <f>IF(biodata_ipa!E57="","", biodata_ipa!E57)</f>
        <v>2794</v>
      </c>
      <c r="F57" s="131" t="str">
        <f>IF(biodata_ipa!F57="","", biodata_ipa!F57)</f>
        <v>0005622762</v>
      </c>
      <c r="G57" s="157"/>
      <c r="H57" s="156"/>
      <c r="I57" s="157"/>
      <c r="J57" s="156"/>
      <c r="K57" s="157"/>
      <c r="L57" s="156"/>
      <c r="M57" s="157"/>
      <c r="N57" s="156"/>
      <c r="O57" s="157"/>
      <c r="P57" s="184"/>
      <c r="Q57" s="157"/>
      <c r="R57" s="156"/>
      <c r="S57" s="157"/>
      <c r="T57" s="156"/>
      <c r="U57" s="157"/>
      <c r="V57" s="156"/>
      <c r="W57" s="157"/>
      <c r="X57" s="156"/>
      <c r="Y57" s="157"/>
      <c r="Z57" s="156"/>
      <c r="AA57" s="157"/>
      <c r="AB57" s="156"/>
      <c r="AC57" s="157"/>
      <c r="AD57" s="156"/>
      <c r="AE57" s="157"/>
      <c r="AF57" s="185"/>
      <c r="AG57" s="35"/>
      <c r="AH57" s="35"/>
      <c r="AI57" s="35"/>
      <c r="AJ57" s="35"/>
      <c r="AK57" s="35"/>
      <c r="AL57" s="35"/>
      <c r="AM57" s="124" t="str">
        <f t="shared" si="0"/>
        <v/>
      </c>
      <c r="AN57" s="186" t="str">
        <f t="shared" si="1"/>
        <v xml:space="preserve">  </v>
      </c>
      <c r="AO57" s="187" t="str">
        <f t="shared" si="2"/>
        <v xml:space="preserve">  </v>
      </c>
      <c r="AP57" s="125" t="str">
        <f t="shared" si="3"/>
        <v xml:space="preserve">  </v>
      </c>
      <c r="AQ57" s="126" t="str">
        <f t="shared" si="4"/>
        <v/>
      </c>
      <c r="AR57" s="7"/>
      <c r="AS57" s="7"/>
    </row>
    <row r="58" spans="1:45" ht="20.100000000000001" customHeight="1">
      <c r="A58" s="7"/>
      <c r="B58" s="7"/>
      <c r="C58" s="129">
        <f t="shared" si="5"/>
        <v>49</v>
      </c>
      <c r="D58" s="130" t="str">
        <f>IF(biodata_ipa!D58="","", biodata_ipa!D58)</f>
        <v>ZULFIKAR</v>
      </c>
      <c r="E58" s="129" t="str">
        <f>IF(biodata_ipa!E58="","", biodata_ipa!E58)</f>
        <v>2807</v>
      </c>
      <c r="F58" s="131" t="str">
        <f>IF(biodata_ipa!F58="","", biodata_ipa!F58)</f>
        <v>0007362169</v>
      </c>
      <c r="G58" s="157"/>
      <c r="H58" s="156"/>
      <c r="I58" s="157"/>
      <c r="J58" s="156"/>
      <c r="K58" s="157"/>
      <c r="L58" s="156"/>
      <c r="M58" s="157"/>
      <c r="N58" s="156"/>
      <c r="O58" s="157"/>
      <c r="P58" s="184"/>
      <c r="Q58" s="157"/>
      <c r="R58" s="156"/>
      <c r="S58" s="157"/>
      <c r="T58" s="156"/>
      <c r="U58" s="157"/>
      <c r="V58" s="156"/>
      <c r="W58" s="157"/>
      <c r="X58" s="156"/>
      <c r="Y58" s="157"/>
      <c r="Z58" s="156"/>
      <c r="AA58" s="157"/>
      <c r="AB58" s="156"/>
      <c r="AC58" s="157"/>
      <c r="AD58" s="156"/>
      <c r="AE58" s="157"/>
      <c r="AF58" s="185"/>
      <c r="AG58" s="35"/>
      <c r="AH58" s="35"/>
      <c r="AI58" s="35"/>
      <c r="AJ58" s="35"/>
      <c r="AK58" s="35"/>
      <c r="AL58" s="35"/>
      <c r="AM58" s="124" t="str">
        <f t="shared" si="0"/>
        <v/>
      </c>
      <c r="AN58" s="186" t="str">
        <f t="shared" si="1"/>
        <v xml:space="preserve">  </v>
      </c>
      <c r="AO58" s="187" t="str">
        <f t="shared" si="2"/>
        <v xml:space="preserve">  </v>
      </c>
      <c r="AP58" s="125" t="str">
        <f t="shared" si="3"/>
        <v xml:space="preserve">  </v>
      </c>
      <c r="AQ58" s="126" t="str">
        <f t="shared" si="4"/>
        <v/>
      </c>
      <c r="AR58" s="7"/>
      <c r="AS58" s="7"/>
    </row>
    <row r="59" spans="1:45" ht="20.100000000000001" hidden="1" customHeight="1">
      <c r="A59" s="7"/>
      <c r="B59" s="7"/>
      <c r="C59" s="129">
        <f t="shared" si="5"/>
        <v>50</v>
      </c>
      <c r="D59" s="130" t="str">
        <f>IF(biodata_ipa!D59="","", biodata_ipa!D59)</f>
        <v/>
      </c>
      <c r="E59" s="129" t="str">
        <f>IF(biodata_ipa!E59="","", biodata_ipa!E59)</f>
        <v/>
      </c>
      <c r="F59" s="131" t="str">
        <f>IF(biodata_ipa!F59="","", biodata_ipa!F59)</f>
        <v/>
      </c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124" t="str">
        <f t="shared" si="0"/>
        <v/>
      </c>
      <c r="AN59" s="186" t="str">
        <f t="shared" si="1"/>
        <v xml:space="preserve">  </v>
      </c>
      <c r="AO59" s="187" t="str">
        <f t="shared" si="2"/>
        <v xml:space="preserve">  </v>
      </c>
      <c r="AP59" s="125" t="str">
        <f t="shared" si="3"/>
        <v xml:space="preserve">  </v>
      </c>
      <c r="AQ59" s="126" t="str">
        <f t="shared" si="4"/>
        <v/>
      </c>
      <c r="AR59" s="7"/>
      <c r="AS59" s="7"/>
    </row>
    <row r="60" spans="1:45" ht="20.100000000000001" hidden="1" customHeight="1">
      <c r="A60" s="7"/>
      <c r="B60" s="7"/>
      <c r="C60" s="129">
        <f t="shared" si="5"/>
        <v>51</v>
      </c>
      <c r="D60" s="130" t="str">
        <f>IF(biodata_ipa!D60="","", biodata_ipa!D60)</f>
        <v/>
      </c>
      <c r="E60" s="129" t="str">
        <f>IF(biodata_ipa!E60="","", biodata_ipa!E60)</f>
        <v/>
      </c>
      <c r="F60" s="131" t="str">
        <f>IF(biodata_ipa!F60="","", biodata_ipa!F60)</f>
        <v/>
      </c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124" t="str">
        <f t="shared" si="0"/>
        <v/>
      </c>
      <c r="AN60" s="186" t="str">
        <f t="shared" si="1"/>
        <v xml:space="preserve">  </v>
      </c>
      <c r="AO60" s="187" t="str">
        <f t="shared" si="2"/>
        <v xml:space="preserve">  </v>
      </c>
      <c r="AP60" s="125" t="str">
        <f t="shared" si="3"/>
        <v xml:space="preserve">  </v>
      </c>
      <c r="AQ60" s="126" t="str">
        <f t="shared" si="4"/>
        <v/>
      </c>
      <c r="AR60" s="7"/>
      <c r="AS60" s="7"/>
    </row>
    <row r="61" spans="1:45" ht="20.100000000000001" hidden="1" customHeight="1">
      <c r="A61" s="7"/>
      <c r="B61" s="7"/>
      <c r="C61" s="129">
        <f t="shared" si="5"/>
        <v>52</v>
      </c>
      <c r="D61" s="130" t="str">
        <f>IF(biodata_ipa!D61="","", biodata_ipa!D61)</f>
        <v/>
      </c>
      <c r="E61" s="129" t="str">
        <f>IF(biodata_ipa!E61="","", biodata_ipa!E61)</f>
        <v/>
      </c>
      <c r="F61" s="131" t="str">
        <f>IF(biodata_ipa!F61="","", biodata_ipa!F61)</f>
        <v/>
      </c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124" t="str">
        <f t="shared" si="0"/>
        <v/>
      </c>
      <c r="AN61" s="186" t="str">
        <f t="shared" si="1"/>
        <v xml:space="preserve">  </v>
      </c>
      <c r="AO61" s="187" t="str">
        <f t="shared" si="2"/>
        <v xml:space="preserve">  </v>
      </c>
      <c r="AP61" s="125" t="str">
        <f t="shared" si="3"/>
        <v xml:space="preserve">  </v>
      </c>
      <c r="AQ61" s="126" t="str">
        <f t="shared" si="4"/>
        <v/>
      </c>
      <c r="AR61" s="7"/>
      <c r="AS61" s="7"/>
    </row>
    <row r="62" spans="1:45" ht="20.100000000000001" hidden="1" customHeight="1">
      <c r="A62" s="7"/>
      <c r="B62" s="7"/>
      <c r="C62" s="129">
        <f t="shared" si="5"/>
        <v>53</v>
      </c>
      <c r="D62" s="130" t="str">
        <f>IF(biodata_ipa!D62="","", biodata_ipa!D62)</f>
        <v/>
      </c>
      <c r="E62" s="129" t="str">
        <f>IF(biodata_ipa!E62="","", biodata_ipa!E62)</f>
        <v/>
      </c>
      <c r="F62" s="131" t="str">
        <f>IF(biodata_ipa!F62="","", biodata_ipa!F62)</f>
        <v/>
      </c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124" t="str">
        <f t="shared" si="0"/>
        <v/>
      </c>
      <c r="AN62" s="186" t="str">
        <f t="shared" si="1"/>
        <v xml:space="preserve">  </v>
      </c>
      <c r="AO62" s="187" t="str">
        <f t="shared" si="2"/>
        <v xml:space="preserve">  </v>
      </c>
      <c r="AP62" s="125" t="str">
        <f t="shared" si="3"/>
        <v xml:space="preserve">  </v>
      </c>
      <c r="AQ62" s="126" t="str">
        <f t="shared" si="4"/>
        <v/>
      </c>
      <c r="AR62" s="7"/>
      <c r="AS62" s="7"/>
    </row>
    <row r="63" spans="1:45" ht="20.100000000000001" hidden="1" customHeight="1">
      <c r="A63" s="7"/>
      <c r="B63" s="7"/>
      <c r="C63" s="129">
        <f t="shared" si="5"/>
        <v>54</v>
      </c>
      <c r="D63" s="130" t="str">
        <f>IF(biodata_ipa!D63="","", biodata_ipa!D63)</f>
        <v/>
      </c>
      <c r="E63" s="129" t="str">
        <f>IF(biodata_ipa!E63="","", biodata_ipa!E63)</f>
        <v/>
      </c>
      <c r="F63" s="131" t="str">
        <f>IF(biodata_ipa!F63="","", biodata_ipa!F63)</f>
        <v/>
      </c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124" t="str">
        <f t="shared" si="0"/>
        <v/>
      </c>
      <c r="AN63" s="186" t="str">
        <f t="shared" si="1"/>
        <v xml:space="preserve">  </v>
      </c>
      <c r="AO63" s="187" t="str">
        <f t="shared" si="2"/>
        <v xml:space="preserve">  </v>
      </c>
      <c r="AP63" s="125" t="str">
        <f t="shared" si="3"/>
        <v xml:space="preserve">  </v>
      </c>
      <c r="AQ63" s="126" t="str">
        <f t="shared" si="4"/>
        <v/>
      </c>
      <c r="AR63" s="7"/>
      <c r="AS63" s="7"/>
    </row>
    <row r="64" spans="1:45" ht="20.100000000000001" hidden="1" customHeight="1">
      <c r="A64" s="7"/>
      <c r="B64" s="7"/>
      <c r="C64" s="129">
        <f t="shared" si="5"/>
        <v>55</v>
      </c>
      <c r="D64" s="130" t="str">
        <f>IF(biodata_ipa!D64="","", biodata_ipa!D64)</f>
        <v/>
      </c>
      <c r="E64" s="129" t="str">
        <f>IF(biodata_ipa!E64="","", biodata_ipa!E64)</f>
        <v/>
      </c>
      <c r="F64" s="131" t="str">
        <f>IF(biodata_ipa!F64="","", biodata_ipa!F64)</f>
        <v/>
      </c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124" t="str">
        <f t="shared" si="0"/>
        <v/>
      </c>
      <c r="AN64" s="186" t="str">
        <f t="shared" si="1"/>
        <v xml:space="preserve">  </v>
      </c>
      <c r="AO64" s="187" t="str">
        <f t="shared" si="2"/>
        <v xml:space="preserve">  </v>
      </c>
      <c r="AP64" s="125" t="str">
        <f t="shared" si="3"/>
        <v xml:space="preserve">  </v>
      </c>
      <c r="AQ64" s="126" t="str">
        <f t="shared" si="4"/>
        <v/>
      </c>
      <c r="AR64" s="7"/>
      <c r="AS64" s="7"/>
    </row>
    <row r="65" spans="1:45" ht="20.100000000000001" hidden="1" customHeight="1">
      <c r="A65" s="7"/>
      <c r="B65" s="7"/>
      <c r="C65" s="129">
        <f t="shared" si="5"/>
        <v>56</v>
      </c>
      <c r="D65" s="130" t="str">
        <f>IF(biodata_ipa!D65="","", biodata_ipa!D65)</f>
        <v/>
      </c>
      <c r="E65" s="129" t="str">
        <f>IF(biodata_ipa!E65="","", biodata_ipa!E65)</f>
        <v/>
      </c>
      <c r="F65" s="131" t="str">
        <f>IF(biodata_ipa!F65="","", biodata_ipa!F65)</f>
        <v/>
      </c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124" t="str">
        <f t="shared" si="0"/>
        <v/>
      </c>
      <c r="AN65" s="186" t="str">
        <f t="shared" si="1"/>
        <v xml:space="preserve">  </v>
      </c>
      <c r="AO65" s="187" t="str">
        <f t="shared" si="2"/>
        <v xml:space="preserve">  </v>
      </c>
      <c r="AP65" s="125" t="str">
        <f t="shared" si="3"/>
        <v xml:space="preserve">  </v>
      </c>
      <c r="AQ65" s="126" t="str">
        <f t="shared" si="4"/>
        <v/>
      </c>
      <c r="AR65" s="7"/>
      <c r="AS65" s="7"/>
    </row>
    <row r="66" spans="1:45" ht="20.100000000000001" hidden="1" customHeight="1">
      <c r="A66" s="7"/>
      <c r="B66" s="7"/>
      <c r="C66" s="129">
        <f t="shared" si="5"/>
        <v>57</v>
      </c>
      <c r="D66" s="130" t="str">
        <f>IF(biodata_ipa!D66="","", biodata_ipa!D66)</f>
        <v/>
      </c>
      <c r="E66" s="129" t="str">
        <f>IF(biodata_ipa!E66="","", biodata_ipa!E66)</f>
        <v/>
      </c>
      <c r="F66" s="131" t="str">
        <f>IF(biodata_ipa!F66="","", biodata_ipa!F66)</f>
        <v/>
      </c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124" t="str">
        <f t="shared" si="0"/>
        <v/>
      </c>
      <c r="AN66" s="186" t="str">
        <f t="shared" si="1"/>
        <v xml:space="preserve">  </v>
      </c>
      <c r="AO66" s="187" t="str">
        <f t="shared" si="2"/>
        <v xml:space="preserve">  </v>
      </c>
      <c r="AP66" s="125" t="str">
        <f t="shared" si="3"/>
        <v xml:space="preserve">  </v>
      </c>
      <c r="AQ66" s="126" t="str">
        <f t="shared" si="4"/>
        <v/>
      </c>
      <c r="AR66" s="7"/>
      <c r="AS66" s="7"/>
    </row>
    <row r="67" spans="1:45" ht="20.100000000000001" hidden="1" customHeight="1">
      <c r="A67" s="7"/>
      <c r="B67" s="7"/>
      <c r="C67" s="129">
        <f t="shared" si="5"/>
        <v>58</v>
      </c>
      <c r="D67" s="130" t="str">
        <f>IF(biodata_ipa!D67="","", biodata_ipa!D67)</f>
        <v/>
      </c>
      <c r="E67" s="129" t="str">
        <f>IF(biodata_ipa!E67="","", biodata_ipa!E67)</f>
        <v/>
      </c>
      <c r="F67" s="131" t="str">
        <f>IF(biodata_ipa!F67="","", biodata_ipa!F67)</f>
        <v/>
      </c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124" t="str">
        <f t="shared" si="0"/>
        <v/>
      </c>
      <c r="AN67" s="186" t="str">
        <f t="shared" si="1"/>
        <v xml:space="preserve">  </v>
      </c>
      <c r="AO67" s="187" t="str">
        <f t="shared" si="2"/>
        <v xml:space="preserve">  </v>
      </c>
      <c r="AP67" s="125" t="str">
        <f t="shared" si="3"/>
        <v xml:space="preserve">  </v>
      </c>
      <c r="AQ67" s="126" t="str">
        <f t="shared" si="4"/>
        <v/>
      </c>
      <c r="AR67" s="7"/>
      <c r="AS67" s="7"/>
    </row>
    <row r="68" spans="1:45" ht="20.100000000000001" hidden="1" customHeight="1">
      <c r="A68" s="7"/>
      <c r="B68" s="7"/>
      <c r="C68" s="129">
        <f t="shared" si="5"/>
        <v>59</v>
      </c>
      <c r="D68" s="130" t="str">
        <f>IF(biodata_ipa!D68="","", biodata_ipa!D68)</f>
        <v/>
      </c>
      <c r="E68" s="129" t="str">
        <f>IF(biodata_ipa!E68="","", biodata_ipa!E68)</f>
        <v/>
      </c>
      <c r="F68" s="131" t="str">
        <f>IF(biodata_ipa!F68="","", biodata_ipa!F68)</f>
        <v/>
      </c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124" t="str">
        <f t="shared" si="0"/>
        <v/>
      </c>
      <c r="AN68" s="186" t="str">
        <f t="shared" si="1"/>
        <v xml:space="preserve">  </v>
      </c>
      <c r="AO68" s="187" t="str">
        <f t="shared" si="2"/>
        <v xml:space="preserve">  </v>
      </c>
      <c r="AP68" s="125" t="str">
        <f t="shared" si="3"/>
        <v xml:space="preserve">  </v>
      </c>
      <c r="AQ68" s="126" t="str">
        <f t="shared" si="4"/>
        <v/>
      </c>
      <c r="AR68" s="7"/>
      <c r="AS68" s="7"/>
    </row>
    <row r="69" spans="1:45" ht="20.100000000000001" hidden="1" customHeight="1">
      <c r="A69" s="7"/>
      <c r="B69" s="7"/>
      <c r="C69" s="129">
        <f t="shared" si="5"/>
        <v>60</v>
      </c>
      <c r="D69" s="130" t="str">
        <f>IF(biodata_ipa!D69="","", biodata_ipa!D69)</f>
        <v/>
      </c>
      <c r="E69" s="129" t="str">
        <f>IF(biodata_ipa!E69="","", biodata_ipa!E69)</f>
        <v/>
      </c>
      <c r="F69" s="131" t="str">
        <f>IF(biodata_ipa!F69="","", biodata_ipa!F69)</f>
        <v/>
      </c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124" t="str">
        <f t="shared" si="0"/>
        <v/>
      </c>
      <c r="AN69" s="186" t="str">
        <f t="shared" si="1"/>
        <v xml:space="preserve">  </v>
      </c>
      <c r="AO69" s="187" t="str">
        <f t="shared" si="2"/>
        <v xml:space="preserve">  </v>
      </c>
      <c r="AP69" s="125" t="str">
        <f t="shared" si="3"/>
        <v xml:space="preserve">  </v>
      </c>
      <c r="AQ69" s="126" t="str">
        <f t="shared" si="4"/>
        <v/>
      </c>
      <c r="AR69" s="7"/>
      <c r="AS69" s="7"/>
    </row>
    <row r="70" spans="1:45" ht="20.100000000000001" hidden="1" customHeight="1">
      <c r="A70" s="7"/>
      <c r="B70" s="7"/>
      <c r="C70" s="129">
        <f t="shared" si="5"/>
        <v>61</v>
      </c>
      <c r="D70" s="130" t="str">
        <f>IF(biodata_ipa!D70="","", biodata_ipa!D70)</f>
        <v/>
      </c>
      <c r="E70" s="129" t="str">
        <f>IF(biodata_ipa!E70="","", biodata_ipa!E70)</f>
        <v/>
      </c>
      <c r="F70" s="131" t="str">
        <f>IF(biodata_ipa!F70="","", biodata_ipa!F70)</f>
        <v/>
      </c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124" t="str">
        <f t="shared" si="0"/>
        <v/>
      </c>
      <c r="AN70" s="186" t="str">
        <f t="shared" si="1"/>
        <v xml:space="preserve">  </v>
      </c>
      <c r="AO70" s="187" t="str">
        <f t="shared" si="2"/>
        <v xml:space="preserve">  </v>
      </c>
      <c r="AP70" s="125" t="str">
        <f t="shared" si="3"/>
        <v xml:space="preserve">  </v>
      </c>
      <c r="AQ70" s="126" t="str">
        <f t="shared" si="4"/>
        <v/>
      </c>
      <c r="AR70" s="7"/>
      <c r="AS70" s="7"/>
    </row>
    <row r="71" spans="1:45" ht="20.100000000000001" hidden="1" customHeight="1">
      <c r="A71" s="7"/>
      <c r="B71" s="7"/>
      <c r="C71" s="129">
        <f t="shared" si="5"/>
        <v>62</v>
      </c>
      <c r="D71" s="130" t="str">
        <f>IF(biodata_ipa!D71="","", biodata_ipa!D71)</f>
        <v/>
      </c>
      <c r="E71" s="129" t="str">
        <f>IF(biodata_ipa!E71="","", biodata_ipa!E71)</f>
        <v/>
      </c>
      <c r="F71" s="131" t="str">
        <f>IF(biodata_ipa!F71="","", biodata_ipa!F71)</f>
        <v/>
      </c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124" t="str">
        <f t="shared" si="0"/>
        <v/>
      </c>
      <c r="AN71" s="186" t="str">
        <f t="shared" si="1"/>
        <v xml:space="preserve">  </v>
      </c>
      <c r="AO71" s="187" t="str">
        <f t="shared" si="2"/>
        <v xml:space="preserve">  </v>
      </c>
      <c r="AP71" s="125" t="str">
        <f t="shared" si="3"/>
        <v xml:space="preserve">  </v>
      </c>
      <c r="AQ71" s="126" t="str">
        <f t="shared" si="4"/>
        <v/>
      </c>
      <c r="AR71" s="7"/>
      <c r="AS71" s="7"/>
    </row>
    <row r="72" spans="1:45" ht="20.100000000000001" hidden="1" customHeight="1">
      <c r="A72" s="7"/>
      <c r="B72" s="7"/>
      <c r="C72" s="129">
        <f t="shared" si="5"/>
        <v>63</v>
      </c>
      <c r="D72" s="130" t="str">
        <f>IF(biodata_ipa!D72="","", biodata_ipa!D72)</f>
        <v/>
      </c>
      <c r="E72" s="129" t="str">
        <f>IF(biodata_ipa!E72="","", biodata_ipa!E72)</f>
        <v/>
      </c>
      <c r="F72" s="131" t="str">
        <f>IF(biodata_ipa!F72="","", biodata_ipa!F72)</f>
        <v/>
      </c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124" t="str">
        <f t="shared" si="0"/>
        <v/>
      </c>
      <c r="AN72" s="186" t="str">
        <f t="shared" si="1"/>
        <v xml:space="preserve">  </v>
      </c>
      <c r="AO72" s="187" t="str">
        <f t="shared" si="2"/>
        <v xml:space="preserve">  </v>
      </c>
      <c r="AP72" s="125" t="str">
        <f t="shared" si="3"/>
        <v xml:space="preserve">  </v>
      </c>
      <c r="AQ72" s="126" t="str">
        <f t="shared" si="4"/>
        <v/>
      </c>
      <c r="AR72" s="7"/>
      <c r="AS72" s="7"/>
    </row>
    <row r="73" spans="1:45" ht="20.100000000000001" hidden="1" customHeight="1">
      <c r="A73" s="7"/>
      <c r="B73" s="7"/>
      <c r="C73" s="129">
        <f t="shared" si="5"/>
        <v>64</v>
      </c>
      <c r="D73" s="130" t="str">
        <f>IF(biodata_ipa!D73="","", biodata_ipa!D73)</f>
        <v/>
      </c>
      <c r="E73" s="129" t="str">
        <f>IF(biodata_ipa!E73="","", biodata_ipa!E73)</f>
        <v/>
      </c>
      <c r="F73" s="131" t="str">
        <f>IF(biodata_ipa!F73="","", biodata_ipa!F73)</f>
        <v/>
      </c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124" t="str">
        <f t="shared" si="0"/>
        <v/>
      </c>
      <c r="AN73" s="186" t="str">
        <f t="shared" si="1"/>
        <v xml:space="preserve">  </v>
      </c>
      <c r="AO73" s="187" t="str">
        <f t="shared" si="2"/>
        <v xml:space="preserve">  </v>
      </c>
      <c r="AP73" s="125" t="str">
        <f t="shared" si="3"/>
        <v xml:space="preserve">  </v>
      </c>
      <c r="AQ73" s="126" t="str">
        <f t="shared" si="4"/>
        <v/>
      </c>
      <c r="AR73" s="7"/>
      <c r="AS73" s="7"/>
    </row>
    <row r="74" spans="1:45" ht="20.100000000000001" hidden="1" customHeight="1">
      <c r="A74" s="7"/>
      <c r="B74" s="7"/>
      <c r="C74" s="129">
        <f t="shared" si="5"/>
        <v>65</v>
      </c>
      <c r="D74" s="130" t="str">
        <f>IF(biodata_ipa!D74="","", biodata_ipa!D74)</f>
        <v/>
      </c>
      <c r="E74" s="129" t="str">
        <f>IF(biodata_ipa!E74="","", biodata_ipa!E74)</f>
        <v/>
      </c>
      <c r="F74" s="131" t="str">
        <f>IF(biodata_ipa!F74="","", biodata_ipa!F74)</f>
        <v/>
      </c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124" t="str">
        <f t="shared" si="0"/>
        <v/>
      </c>
      <c r="AN74" s="186" t="str">
        <f t="shared" si="1"/>
        <v xml:space="preserve">  </v>
      </c>
      <c r="AO74" s="187" t="str">
        <f t="shared" si="2"/>
        <v xml:space="preserve">  </v>
      </c>
      <c r="AP74" s="125" t="str">
        <f t="shared" si="3"/>
        <v xml:space="preserve">  </v>
      </c>
      <c r="AQ74" s="126" t="str">
        <f t="shared" si="4"/>
        <v/>
      </c>
      <c r="AR74" s="7"/>
      <c r="AS74" s="7"/>
    </row>
    <row r="75" spans="1:45" ht="20.100000000000001" hidden="1" customHeight="1">
      <c r="A75" s="7"/>
      <c r="B75" s="7"/>
      <c r="C75" s="129">
        <f t="shared" si="5"/>
        <v>66</v>
      </c>
      <c r="D75" s="130" t="str">
        <f>IF(biodata_ipa!D75="","", biodata_ipa!D75)</f>
        <v/>
      </c>
      <c r="E75" s="129" t="str">
        <f>IF(biodata_ipa!E75="","", biodata_ipa!E75)</f>
        <v/>
      </c>
      <c r="F75" s="131" t="str">
        <f>IF(biodata_ipa!F75="","", biodata_ipa!F75)</f>
        <v/>
      </c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124" t="str">
        <f t="shared" ref="AM75:AM138" si="6">IF(G75="","",SUM(G75:AL75))</f>
        <v/>
      </c>
      <c r="AN75" s="186" t="str">
        <f t="shared" ref="AN75:AN138" si="7">IFERROR(AVERAGE(G75,I75,K75,M75,O75,Q75,S75,U75,W75,Y75,AA75,AC75,AE75,AG75,AI75,AK75),"  ")</f>
        <v xml:space="preserve">  </v>
      </c>
      <c r="AO75" s="187" t="str">
        <f t="shared" ref="AO75:AO138" si="8">IFERROR(AVERAGE(H75,J75,L75,N75,P75,R75,T75,V75,X75,Z75,AB75,AD75,AF75,AH75,AJ75,AL75),"  ")</f>
        <v xml:space="preserve">  </v>
      </c>
      <c r="AP75" s="125" t="str">
        <f t="shared" ref="AP75:AP138" si="9">IFERROR(AVERAGE(G75:AL75),"  ")</f>
        <v xml:space="preserve">  </v>
      </c>
      <c r="AQ75" s="126" t="str">
        <f t="shared" ref="AQ75:AQ138" si="10">IF(AM75="","",RANK(AM75,$AM$10:$AM$209))</f>
        <v/>
      </c>
      <c r="AR75" s="7"/>
      <c r="AS75" s="7"/>
    </row>
    <row r="76" spans="1:45" ht="20.100000000000001" hidden="1" customHeight="1">
      <c r="A76" s="7"/>
      <c r="B76" s="7"/>
      <c r="C76" s="129">
        <f t="shared" ref="C76:C139" si="11">C75+1</f>
        <v>67</v>
      </c>
      <c r="D76" s="130" t="str">
        <f>IF(biodata_ipa!D76="","", biodata_ipa!D76)</f>
        <v/>
      </c>
      <c r="E76" s="129" t="str">
        <f>IF(biodata_ipa!E76="","", biodata_ipa!E76)</f>
        <v/>
      </c>
      <c r="F76" s="131" t="str">
        <f>IF(biodata_ipa!F76="","", biodata_ipa!F76)</f>
        <v/>
      </c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124" t="str">
        <f t="shared" si="6"/>
        <v/>
      </c>
      <c r="AN76" s="186" t="str">
        <f t="shared" si="7"/>
        <v xml:space="preserve">  </v>
      </c>
      <c r="AO76" s="187" t="str">
        <f t="shared" si="8"/>
        <v xml:space="preserve">  </v>
      </c>
      <c r="AP76" s="125" t="str">
        <f t="shared" si="9"/>
        <v xml:space="preserve">  </v>
      </c>
      <c r="AQ76" s="126" t="str">
        <f t="shared" si="10"/>
        <v/>
      </c>
      <c r="AR76" s="7"/>
      <c r="AS76" s="7"/>
    </row>
    <row r="77" spans="1:45" ht="20.100000000000001" hidden="1" customHeight="1">
      <c r="A77" s="7"/>
      <c r="B77" s="7"/>
      <c r="C77" s="129">
        <f t="shared" si="11"/>
        <v>68</v>
      </c>
      <c r="D77" s="130" t="str">
        <f>IF(biodata_ipa!D77="","", biodata_ipa!D77)</f>
        <v/>
      </c>
      <c r="E77" s="129" t="str">
        <f>IF(biodata_ipa!E77="","", biodata_ipa!E77)</f>
        <v/>
      </c>
      <c r="F77" s="131" t="str">
        <f>IF(biodata_ipa!F77="","", biodata_ipa!F77)</f>
        <v/>
      </c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124" t="str">
        <f t="shared" si="6"/>
        <v/>
      </c>
      <c r="AN77" s="186" t="str">
        <f t="shared" si="7"/>
        <v xml:space="preserve">  </v>
      </c>
      <c r="AO77" s="187" t="str">
        <f t="shared" si="8"/>
        <v xml:space="preserve">  </v>
      </c>
      <c r="AP77" s="125" t="str">
        <f t="shared" si="9"/>
        <v xml:space="preserve">  </v>
      </c>
      <c r="AQ77" s="126" t="str">
        <f t="shared" si="10"/>
        <v/>
      </c>
      <c r="AR77" s="7"/>
      <c r="AS77" s="7"/>
    </row>
    <row r="78" spans="1:45" ht="20.100000000000001" hidden="1" customHeight="1">
      <c r="A78" s="7"/>
      <c r="B78" s="7"/>
      <c r="C78" s="129">
        <f t="shared" si="11"/>
        <v>69</v>
      </c>
      <c r="D78" s="130" t="str">
        <f>IF(biodata_ipa!D78="","", biodata_ipa!D78)</f>
        <v/>
      </c>
      <c r="E78" s="129" t="str">
        <f>IF(biodata_ipa!E78="","", biodata_ipa!E78)</f>
        <v/>
      </c>
      <c r="F78" s="131" t="str">
        <f>IF(biodata_ipa!F78="","", biodata_ipa!F78)</f>
        <v/>
      </c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124" t="str">
        <f t="shared" si="6"/>
        <v/>
      </c>
      <c r="AN78" s="186" t="str">
        <f t="shared" si="7"/>
        <v xml:space="preserve">  </v>
      </c>
      <c r="AO78" s="187" t="str">
        <f t="shared" si="8"/>
        <v xml:space="preserve">  </v>
      </c>
      <c r="AP78" s="125" t="str">
        <f t="shared" si="9"/>
        <v xml:space="preserve">  </v>
      </c>
      <c r="AQ78" s="126" t="str">
        <f t="shared" si="10"/>
        <v/>
      </c>
      <c r="AR78" s="7"/>
      <c r="AS78" s="7"/>
    </row>
    <row r="79" spans="1:45" ht="20.100000000000001" hidden="1" customHeight="1">
      <c r="A79" s="7"/>
      <c r="B79" s="7"/>
      <c r="C79" s="129">
        <f t="shared" si="11"/>
        <v>70</v>
      </c>
      <c r="D79" s="130" t="str">
        <f>IF(biodata_ipa!D79="","", biodata_ipa!D79)</f>
        <v/>
      </c>
      <c r="E79" s="129" t="str">
        <f>IF(biodata_ipa!E79="","", biodata_ipa!E79)</f>
        <v/>
      </c>
      <c r="F79" s="131" t="str">
        <f>IF(biodata_ipa!F79="","", biodata_ipa!F79)</f>
        <v/>
      </c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124" t="str">
        <f t="shared" si="6"/>
        <v/>
      </c>
      <c r="AN79" s="186" t="str">
        <f t="shared" si="7"/>
        <v xml:space="preserve">  </v>
      </c>
      <c r="AO79" s="187" t="str">
        <f t="shared" si="8"/>
        <v xml:space="preserve">  </v>
      </c>
      <c r="AP79" s="125" t="str">
        <f t="shared" si="9"/>
        <v xml:space="preserve">  </v>
      </c>
      <c r="AQ79" s="126" t="str">
        <f t="shared" si="10"/>
        <v/>
      </c>
      <c r="AR79" s="7"/>
      <c r="AS79" s="7"/>
    </row>
    <row r="80" spans="1:45" ht="20.100000000000001" hidden="1" customHeight="1">
      <c r="A80" s="7"/>
      <c r="B80" s="7"/>
      <c r="C80" s="129">
        <f t="shared" si="11"/>
        <v>71</v>
      </c>
      <c r="D80" s="130" t="str">
        <f>IF(biodata_ipa!D80="","", biodata_ipa!D80)</f>
        <v/>
      </c>
      <c r="E80" s="129" t="str">
        <f>IF(biodata_ipa!E80="","", biodata_ipa!E80)</f>
        <v/>
      </c>
      <c r="F80" s="131" t="str">
        <f>IF(biodata_ipa!F80="","", biodata_ipa!F80)</f>
        <v/>
      </c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124" t="str">
        <f t="shared" si="6"/>
        <v/>
      </c>
      <c r="AN80" s="186" t="str">
        <f t="shared" si="7"/>
        <v xml:space="preserve">  </v>
      </c>
      <c r="AO80" s="187" t="str">
        <f t="shared" si="8"/>
        <v xml:space="preserve">  </v>
      </c>
      <c r="AP80" s="125" t="str">
        <f t="shared" si="9"/>
        <v xml:space="preserve">  </v>
      </c>
      <c r="AQ80" s="126" t="str">
        <f t="shared" si="10"/>
        <v/>
      </c>
      <c r="AR80" s="7"/>
      <c r="AS80" s="7"/>
    </row>
    <row r="81" spans="1:45" ht="20.100000000000001" hidden="1" customHeight="1">
      <c r="A81" s="7"/>
      <c r="B81" s="7"/>
      <c r="C81" s="129">
        <f t="shared" si="11"/>
        <v>72</v>
      </c>
      <c r="D81" s="130" t="str">
        <f>IF(biodata_ipa!D81="","", biodata_ipa!D81)</f>
        <v/>
      </c>
      <c r="E81" s="129" t="str">
        <f>IF(biodata_ipa!E81="","", biodata_ipa!E81)</f>
        <v/>
      </c>
      <c r="F81" s="131" t="str">
        <f>IF(biodata_ipa!F81="","", biodata_ipa!F81)</f>
        <v/>
      </c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124" t="str">
        <f t="shared" si="6"/>
        <v/>
      </c>
      <c r="AN81" s="186" t="str">
        <f t="shared" si="7"/>
        <v xml:space="preserve">  </v>
      </c>
      <c r="AO81" s="187" t="str">
        <f t="shared" si="8"/>
        <v xml:space="preserve">  </v>
      </c>
      <c r="AP81" s="125" t="str">
        <f t="shared" si="9"/>
        <v xml:space="preserve">  </v>
      </c>
      <c r="AQ81" s="126" t="str">
        <f t="shared" si="10"/>
        <v/>
      </c>
      <c r="AR81" s="7"/>
      <c r="AS81" s="7"/>
    </row>
    <row r="82" spans="1:45" ht="20.100000000000001" hidden="1" customHeight="1">
      <c r="A82" s="7"/>
      <c r="B82" s="7"/>
      <c r="C82" s="129">
        <f t="shared" si="11"/>
        <v>73</v>
      </c>
      <c r="D82" s="130" t="str">
        <f>IF(biodata_ipa!D82="","", biodata_ipa!D82)</f>
        <v/>
      </c>
      <c r="E82" s="129" t="str">
        <f>IF(biodata_ipa!E82="","", biodata_ipa!E82)</f>
        <v/>
      </c>
      <c r="F82" s="131" t="str">
        <f>IF(biodata_ipa!F82="","", biodata_ipa!F82)</f>
        <v/>
      </c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124" t="str">
        <f t="shared" si="6"/>
        <v/>
      </c>
      <c r="AN82" s="186" t="str">
        <f t="shared" si="7"/>
        <v xml:space="preserve">  </v>
      </c>
      <c r="AO82" s="187" t="str">
        <f t="shared" si="8"/>
        <v xml:space="preserve">  </v>
      </c>
      <c r="AP82" s="125" t="str">
        <f t="shared" si="9"/>
        <v xml:space="preserve">  </v>
      </c>
      <c r="AQ82" s="126" t="str">
        <f t="shared" si="10"/>
        <v/>
      </c>
      <c r="AR82" s="7"/>
      <c r="AS82" s="7"/>
    </row>
    <row r="83" spans="1:45" ht="20.100000000000001" hidden="1" customHeight="1">
      <c r="A83" s="7"/>
      <c r="B83" s="7"/>
      <c r="C83" s="129">
        <f t="shared" si="11"/>
        <v>74</v>
      </c>
      <c r="D83" s="130" t="str">
        <f>IF(biodata_ipa!D83="","", biodata_ipa!D83)</f>
        <v/>
      </c>
      <c r="E83" s="129" t="str">
        <f>IF(biodata_ipa!E83="","", biodata_ipa!E83)</f>
        <v/>
      </c>
      <c r="F83" s="131" t="str">
        <f>IF(biodata_ipa!F83="","", biodata_ipa!F83)</f>
        <v/>
      </c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124" t="str">
        <f t="shared" si="6"/>
        <v/>
      </c>
      <c r="AN83" s="186" t="str">
        <f t="shared" si="7"/>
        <v xml:space="preserve">  </v>
      </c>
      <c r="AO83" s="187" t="str">
        <f t="shared" si="8"/>
        <v xml:space="preserve">  </v>
      </c>
      <c r="AP83" s="125" t="str">
        <f t="shared" si="9"/>
        <v xml:space="preserve">  </v>
      </c>
      <c r="AQ83" s="126" t="str">
        <f t="shared" si="10"/>
        <v/>
      </c>
      <c r="AR83" s="7"/>
      <c r="AS83" s="7"/>
    </row>
    <row r="84" spans="1:45" ht="20.100000000000001" hidden="1" customHeight="1">
      <c r="A84" s="7"/>
      <c r="B84" s="7"/>
      <c r="C84" s="129">
        <f t="shared" si="11"/>
        <v>75</v>
      </c>
      <c r="D84" s="130" t="str">
        <f>IF(biodata_ipa!D84="","", biodata_ipa!D84)</f>
        <v/>
      </c>
      <c r="E84" s="129" t="str">
        <f>IF(biodata_ipa!E84="","", biodata_ipa!E84)</f>
        <v/>
      </c>
      <c r="F84" s="131" t="str">
        <f>IF(biodata_ipa!F84="","", biodata_ipa!F84)</f>
        <v/>
      </c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124" t="str">
        <f t="shared" si="6"/>
        <v/>
      </c>
      <c r="AN84" s="186" t="str">
        <f t="shared" si="7"/>
        <v xml:space="preserve">  </v>
      </c>
      <c r="AO84" s="187" t="str">
        <f t="shared" si="8"/>
        <v xml:space="preserve">  </v>
      </c>
      <c r="AP84" s="125" t="str">
        <f t="shared" si="9"/>
        <v xml:space="preserve">  </v>
      </c>
      <c r="AQ84" s="126" t="str">
        <f t="shared" si="10"/>
        <v/>
      </c>
      <c r="AR84" s="7"/>
      <c r="AS84" s="7"/>
    </row>
    <row r="85" spans="1:45" ht="20.100000000000001" hidden="1" customHeight="1">
      <c r="A85" s="7"/>
      <c r="B85" s="7"/>
      <c r="C85" s="129">
        <f t="shared" si="11"/>
        <v>76</v>
      </c>
      <c r="D85" s="130" t="str">
        <f>IF(biodata_ipa!D85="","", biodata_ipa!D85)</f>
        <v/>
      </c>
      <c r="E85" s="129" t="str">
        <f>IF(biodata_ipa!E85="","", biodata_ipa!E85)</f>
        <v/>
      </c>
      <c r="F85" s="131" t="str">
        <f>IF(biodata_ipa!F85="","", biodata_ipa!F85)</f>
        <v/>
      </c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124" t="str">
        <f t="shared" si="6"/>
        <v/>
      </c>
      <c r="AN85" s="186" t="str">
        <f t="shared" si="7"/>
        <v xml:space="preserve">  </v>
      </c>
      <c r="AO85" s="187" t="str">
        <f t="shared" si="8"/>
        <v xml:space="preserve">  </v>
      </c>
      <c r="AP85" s="125" t="str">
        <f t="shared" si="9"/>
        <v xml:space="preserve">  </v>
      </c>
      <c r="AQ85" s="126" t="str">
        <f t="shared" si="10"/>
        <v/>
      </c>
      <c r="AR85" s="7"/>
      <c r="AS85" s="7"/>
    </row>
    <row r="86" spans="1:45" ht="20.100000000000001" hidden="1" customHeight="1">
      <c r="A86" s="7"/>
      <c r="B86" s="7"/>
      <c r="C86" s="129">
        <f t="shared" si="11"/>
        <v>77</v>
      </c>
      <c r="D86" s="130" t="str">
        <f>IF(biodata_ipa!D86="","", biodata_ipa!D86)</f>
        <v/>
      </c>
      <c r="E86" s="129" t="str">
        <f>IF(biodata_ipa!E86="","", biodata_ipa!E86)</f>
        <v/>
      </c>
      <c r="F86" s="131" t="str">
        <f>IF(biodata_ipa!F86="","", biodata_ipa!F86)</f>
        <v/>
      </c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124" t="str">
        <f t="shared" si="6"/>
        <v/>
      </c>
      <c r="AN86" s="186" t="str">
        <f t="shared" si="7"/>
        <v xml:space="preserve">  </v>
      </c>
      <c r="AO86" s="187" t="str">
        <f t="shared" si="8"/>
        <v xml:space="preserve">  </v>
      </c>
      <c r="AP86" s="125" t="str">
        <f t="shared" si="9"/>
        <v xml:space="preserve">  </v>
      </c>
      <c r="AQ86" s="126" t="str">
        <f t="shared" si="10"/>
        <v/>
      </c>
      <c r="AR86" s="7"/>
      <c r="AS86" s="7"/>
    </row>
    <row r="87" spans="1:45" ht="20.100000000000001" hidden="1" customHeight="1">
      <c r="A87" s="7"/>
      <c r="B87" s="7"/>
      <c r="C87" s="129">
        <f t="shared" si="11"/>
        <v>78</v>
      </c>
      <c r="D87" s="130" t="str">
        <f>IF(biodata_ipa!D87="","", biodata_ipa!D87)</f>
        <v/>
      </c>
      <c r="E87" s="129" t="str">
        <f>IF(biodata_ipa!E87="","", biodata_ipa!E87)</f>
        <v/>
      </c>
      <c r="F87" s="131" t="str">
        <f>IF(biodata_ipa!F87="","", biodata_ipa!F87)</f>
        <v/>
      </c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124" t="str">
        <f t="shared" si="6"/>
        <v/>
      </c>
      <c r="AN87" s="186" t="str">
        <f t="shared" si="7"/>
        <v xml:space="preserve">  </v>
      </c>
      <c r="AO87" s="187" t="str">
        <f t="shared" si="8"/>
        <v xml:space="preserve">  </v>
      </c>
      <c r="AP87" s="125" t="str">
        <f t="shared" si="9"/>
        <v xml:space="preserve">  </v>
      </c>
      <c r="AQ87" s="126" t="str">
        <f t="shared" si="10"/>
        <v/>
      </c>
      <c r="AR87" s="7"/>
      <c r="AS87" s="7"/>
    </row>
    <row r="88" spans="1:45" ht="20.100000000000001" hidden="1" customHeight="1">
      <c r="A88" s="7"/>
      <c r="B88" s="7"/>
      <c r="C88" s="129">
        <f t="shared" si="11"/>
        <v>79</v>
      </c>
      <c r="D88" s="130" t="str">
        <f>IF(biodata_ipa!D88="","", biodata_ipa!D88)</f>
        <v/>
      </c>
      <c r="E88" s="129" t="str">
        <f>IF(biodata_ipa!E88="","", biodata_ipa!E88)</f>
        <v/>
      </c>
      <c r="F88" s="131" t="str">
        <f>IF(biodata_ipa!F88="","", biodata_ipa!F88)</f>
        <v/>
      </c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124" t="str">
        <f t="shared" si="6"/>
        <v/>
      </c>
      <c r="AN88" s="186" t="str">
        <f t="shared" si="7"/>
        <v xml:space="preserve">  </v>
      </c>
      <c r="AO88" s="187" t="str">
        <f t="shared" si="8"/>
        <v xml:space="preserve">  </v>
      </c>
      <c r="AP88" s="125" t="str">
        <f t="shared" si="9"/>
        <v xml:space="preserve">  </v>
      </c>
      <c r="AQ88" s="126" t="str">
        <f t="shared" si="10"/>
        <v/>
      </c>
      <c r="AR88" s="7"/>
      <c r="AS88" s="7"/>
    </row>
    <row r="89" spans="1:45" ht="20.100000000000001" hidden="1" customHeight="1">
      <c r="A89" s="7"/>
      <c r="B89" s="7"/>
      <c r="C89" s="129">
        <f t="shared" si="11"/>
        <v>80</v>
      </c>
      <c r="D89" s="130" t="str">
        <f>IF(biodata_ipa!D89="","", biodata_ipa!D89)</f>
        <v/>
      </c>
      <c r="E89" s="129" t="str">
        <f>IF(biodata_ipa!E89="","", biodata_ipa!E89)</f>
        <v/>
      </c>
      <c r="F89" s="131" t="str">
        <f>IF(biodata_ipa!F89="","", biodata_ipa!F89)</f>
        <v/>
      </c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124" t="str">
        <f t="shared" si="6"/>
        <v/>
      </c>
      <c r="AN89" s="186" t="str">
        <f t="shared" si="7"/>
        <v xml:space="preserve">  </v>
      </c>
      <c r="AO89" s="187" t="str">
        <f t="shared" si="8"/>
        <v xml:space="preserve">  </v>
      </c>
      <c r="AP89" s="125" t="str">
        <f t="shared" si="9"/>
        <v xml:space="preserve">  </v>
      </c>
      <c r="AQ89" s="126" t="str">
        <f t="shared" si="10"/>
        <v/>
      </c>
      <c r="AR89" s="7"/>
      <c r="AS89" s="7"/>
    </row>
    <row r="90" spans="1:45" ht="20.100000000000001" hidden="1" customHeight="1">
      <c r="A90" s="7"/>
      <c r="B90" s="7"/>
      <c r="C90" s="129">
        <f t="shared" si="11"/>
        <v>81</v>
      </c>
      <c r="D90" s="130" t="str">
        <f>IF(biodata_ipa!D90="","", biodata_ipa!D90)</f>
        <v/>
      </c>
      <c r="E90" s="129" t="str">
        <f>IF(biodata_ipa!E90="","", biodata_ipa!E90)</f>
        <v/>
      </c>
      <c r="F90" s="131" t="str">
        <f>IF(biodata_ipa!F90="","", biodata_ipa!F90)</f>
        <v/>
      </c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124" t="str">
        <f t="shared" si="6"/>
        <v/>
      </c>
      <c r="AN90" s="186" t="str">
        <f t="shared" si="7"/>
        <v xml:space="preserve">  </v>
      </c>
      <c r="AO90" s="187" t="str">
        <f t="shared" si="8"/>
        <v xml:space="preserve">  </v>
      </c>
      <c r="AP90" s="125" t="str">
        <f t="shared" si="9"/>
        <v xml:space="preserve">  </v>
      </c>
      <c r="AQ90" s="126" t="str">
        <f t="shared" si="10"/>
        <v/>
      </c>
      <c r="AR90" s="7"/>
      <c r="AS90" s="7"/>
    </row>
    <row r="91" spans="1:45" ht="20.100000000000001" hidden="1" customHeight="1">
      <c r="A91" s="7"/>
      <c r="B91" s="7"/>
      <c r="C91" s="129">
        <f t="shared" si="11"/>
        <v>82</v>
      </c>
      <c r="D91" s="130" t="str">
        <f>IF(biodata_ipa!D91="","", biodata_ipa!D91)</f>
        <v/>
      </c>
      <c r="E91" s="129" t="str">
        <f>IF(biodata_ipa!E91="","", biodata_ipa!E91)</f>
        <v/>
      </c>
      <c r="F91" s="131" t="str">
        <f>IF(biodata_ipa!F91="","", biodata_ipa!F91)</f>
        <v/>
      </c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124" t="str">
        <f t="shared" si="6"/>
        <v/>
      </c>
      <c r="AN91" s="186" t="str">
        <f t="shared" si="7"/>
        <v xml:space="preserve">  </v>
      </c>
      <c r="AO91" s="187" t="str">
        <f t="shared" si="8"/>
        <v xml:space="preserve">  </v>
      </c>
      <c r="AP91" s="125" t="str">
        <f t="shared" si="9"/>
        <v xml:space="preserve">  </v>
      </c>
      <c r="AQ91" s="126" t="str">
        <f t="shared" si="10"/>
        <v/>
      </c>
      <c r="AR91" s="7"/>
      <c r="AS91" s="7"/>
    </row>
    <row r="92" spans="1:45" ht="20.100000000000001" hidden="1" customHeight="1">
      <c r="A92" s="7"/>
      <c r="B92" s="7"/>
      <c r="C92" s="129">
        <f t="shared" si="11"/>
        <v>83</v>
      </c>
      <c r="D92" s="130" t="str">
        <f>IF(biodata_ipa!D92="","", biodata_ipa!D92)</f>
        <v/>
      </c>
      <c r="E92" s="129" t="str">
        <f>IF(biodata_ipa!E92="","", biodata_ipa!E92)</f>
        <v/>
      </c>
      <c r="F92" s="131" t="str">
        <f>IF(biodata_ipa!F92="","", biodata_ipa!F92)</f>
        <v/>
      </c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124" t="str">
        <f t="shared" si="6"/>
        <v/>
      </c>
      <c r="AN92" s="186" t="str">
        <f t="shared" si="7"/>
        <v xml:space="preserve">  </v>
      </c>
      <c r="AO92" s="187" t="str">
        <f t="shared" si="8"/>
        <v xml:space="preserve">  </v>
      </c>
      <c r="AP92" s="125" t="str">
        <f t="shared" si="9"/>
        <v xml:space="preserve">  </v>
      </c>
      <c r="AQ92" s="126" t="str">
        <f t="shared" si="10"/>
        <v/>
      </c>
      <c r="AR92" s="7"/>
      <c r="AS92" s="7"/>
    </row>
    <row r="93" spans="1:45" ht="20.100000000000001" hidden="1" customHeight="1">
      <c r="A93" s="7"/>
      <c r="B93" s="7"/>
      <c r="C93" s="129">
        <f t="shared" si="11"/>
        <v>84</v>
      </c>
      <c r="D93" s="130" t="str">
        <f>IF(biodata_ipa!D93="","", biodata_ipa!D93)</f>
        <v/>
      </c>
      <c r="E93" s="129" t="str">
        <f>IF(biodata_ipa!E93="","", biodata_ipa!E93)</f>
        <v/>
      </c>
      <c r="F93" s="131" t="str">
        <f>IF(biodata_ipa!F93="","", biodata_ipa!F93)</f>
        <v/>
      </c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124" t="str">
        <f t="shared" si="6"/>
        <v/>
      </c>
      <c r="AN93" s="186" t="str">
        <f t="shared" si="7"/>
        <v xml:space="preserve">  </v>
      </c>
      <c r="AO93" s="187" t="str">
        <f t="shared" si="8"/>
        <v xml:space="preserve">  </v>
      </c>
      <c r="AP93" s="125" t="str">
        <f t="shared" si="9"/>
        <v xml:space="preserve">  </v>
      </c>
      <c r="AQ93" s="126" t="str">
        <f t="shared" si="10"/>
        <v/>
      </c>
      <c r="AR93" s="7"/>
      <c r="AS93" s="7"/>
    </row>
    <row r="94" spans="1:45" ht="20.100000000000001" hidden="1" customHeight="1">
      <c r="A94" s="7"/>
      <c r="B94" s="7"/>
      <c r="C94" s="129">
        <f t="shared" si="11"/>
        <v>85</v>
      </c>
      <c r="D94" s="130" t="str">
        <f>IF(biodata_ipa!D94="","", biodata_ipa!D94)</f>
        <v/>
      </c>
      <c r="E94" s="129" t="str">
        <f>IF(biodata_ipa!E94="","", biodata_ipa!E94)</f>
        <v/>
      </c>
      <c r="F94" s="131" t="str">
        <f>IF(biodata_ipa!F94="","", biodata_ipa!F94)</f>
        <v/>
      </c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124" t="str">
        <f t="shared" si="6"/>
        <v/>
      </c>
      <c r="AN94" s="186" t="str">
        <f t="shared" si="7"/>
        <v xml:space="preserve">  </v>
      </c>
      <c r="AO94" s="187" t="str">
        <f t="shared" si="8"/>
        <v xml:space="preserve">  </v>
      </c>
      <c r="AP94" s="125" t="str">
        <f t="shared" si="9"/>
        <v xml:space="preserve">  </v>
      </c>
      <c r="AQ94" s="126" t="str">
        <f t="shared" si="10"/>
        <v/>
      </c>
      <c r="AR94" s="7"/>
      <c r="AS94" s="7"/>
    </row>
    <row r="95" spans="1:45" ht="20.100000000000001" hidden="1" customHeight="1">
      <c r="A95" s="7"/>
      <c r="B95" s="7"/>
      <c r="C95" s="129">
        <f t="shared" si="11"/>
        <v>86</v>
      </c>
      <c r="D95" s="130" t="str">
        <f>IF(biodata_ipa!D95="","", biodata_ipa!D95)</f>
        <v/>
      </c>
      <c r="E95" s="129" t="str">
        <f>IF(biodata_ipa!E95="","", biodata_ipa!E95)</f>
        <v/>
      </c>
      <c r="F95" s="131" t="str">
        <f>IF(biodata_ipa!F95="","", biodata_ipa!F95)</f>
        <v/>
      </c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124" t="str">
        <f t="shared" si="6"/>
        <v/>
      </c>
      <c r="AN95" s="186" t="str">
        <f t="shared" si="7"/>
        <v xml:space="preserve">  </v>
      </c>
      <c r="AO95" s="187" t="str">
        <f t="shared" si="8"/>
        <v xml:space="preserve">  </v>
      </c>
      <c r="AP95" s="125" t="str">
        <f t="shared" si="9"/>
        <v xml:space="preserve">  </v>
      </c>
      <c r="AQ95" s="126" t="str">
        <f t="shared" si="10"/>
        <v/>
      </c>
      <c r="AR95" s="7"/>
      <c r="AS95" s="7"/>
    </row>
    <row r="96" spans="1:45" ht="20.100000000000001" hidden="1" customHeight="1">
      <c r="A96" s="7"/>
      <c r="B96" s="7"/>
      <c r="C96" s="129">
        <f t="shared" si="11"/>
        <v>87</v>
      </c>
      <c r="D96" s="130" t="str">
        <f>IF(biodata_ipa!D96="","", biodata_ipa!D96)</f>
        <v/>
      </c>
      <c r="E96" s="129" t="str">
        <f>IF(biodata_ipa!E96="","", biodata_ipa!E96)</f>
        <v/>
      </c>
      <c r="F96" s="131" t="str">
        <f>IF(biodata_ipa!F96="","", biodata_ipa!F96)</f>
        <v/>
      </c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124" t="str">
        <f t="shared" si="6"/>
        <v/>
      </c>
      <c r="AN96" s="186" t="str">
        <f t="shared" si="7"/>
        <v xml:space="preserve">  </v>
      </c>
      <c r="AO96" s="187" t="str">
        <f t="shared" si="8"/>
        <v xml:space="preserve">  </v>
      </c>
      <c r="AP96" s="125" t="str">
        <f t="shared" si="9"/>
        <v xml:space="preserve">  </v>
      </c>
      <c r="AQ96" s="126" t="str">
        <f t="shared" si="10"/>
        <v/>
      </c>
      <c r="AR96" s="7"/>
      <c r="AS96" s="7"/>
    </row>
    <row r="97" spans="1:45" ht="20.100000000000001" hidden="1" customHeight="1">
      <c r="A97" s="7"/>
      <c r="B97" s="7"/>
      <c r="C97" s="129">
        <f t="shared" si="11"/>
        <v>88</v>
      </c>
      <c r="D97" s="130" t="str">
        <f>IF(biodata_ipa!D97="","", biodata_ipa!D97)</f>
        <v/>
      </c>
      <c r="E97" s="129" t="str">
        <f>IF(biodata_ipa!E97="","", biodata_ipa!E97)</f>
        <v/>
      </c>
      <c r="F97" s="131" t="str">
        <f>IF(biodata_ipa!F97="","", biodata_ipa!F97)</f>
        <v/>
      </c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124" t="str">
        <f t="shared" si="6"/>
        <v/>
      </c>
      <c r="AN97" s="186" t="str">
        <f t="shared" si="7"/>
        <v xml:space="preserve">  </v>
      </c>
      <c r="AO97" s="187" t="str">
        <f t="shared" si="8"/>
        <v xml:space="preserve">  </v>
      </c>
      <c r="AP97" s="125" t="str">
        <f t="shared" si="9"/>
        <v xml:space="preserve">  </v>
      </c>
      <c r="AQ97" s="126" t="str">
        <f t="shared" si="10"/>
        <v/>
      </c>
      <c r="AR97" s="7"/>
      <c r="AS97" s="7"/>
    </row>
    <row r="98" spans="1:45" ht="20.100000000000001" hidden="1" customHeight="1">
      <c r="A98" s="7"/>
      <c r="B98" s="7"/>
      <c r="C98" s="129">
        <f t="shared" si="11"/>
        <v>89</v>
      </c>
      <c r="D98" s="130" t="str">
        <f>IF(biodata_ipa!D98="","", biodata_ipa!D98)</f>
        <v/>
      </c>
      <c r="E98" s="129" t="str">
        <f>IF(biodata_ipa!E98="","", biodata_ipa!E98)</f>
        <v/>
      </c>
      <c r="F98" s="131" t="str">
        <f>IF(biodata_ipa!F98="","", biodata_ipa!F98)</f>
        <v/>
      </c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124" t="str">
        <f t="shared" si="6"/>
        <v/>
      </c>
      <c r="AN98" s="186" t="str">
        <f t="shared" si="7"/>
        <v xml:space="preserve">  </v>
      </c>
      <c r="AO98" s="187" t="str">
        <f t="shared" si="8"/>
        <v xml:space="preserve">  </v>
      </c>
      <c r="AP98" s="125" t="str">
        <f t="shared" si="9"/>
        <v xml:space="preserve">  </v>
      </c>
      <c r="AQ98" s="126" t="str">
        <f t="shared" si="10"/>
        <v/>
      </c>
      <c r="AR98" s="7"/>
      <c r="AS98" s="7"/>
    </row>
    <row r="99" spans="1:45" ht="20.100000000000001" hidden="1" customHeight="1">
      <c r="A99" s="7"/>
      <c r="B99" s="7"/>
      <c r="C99" s="129">
        <f t="shared" si="11"/>
        <v>90</v>
      </c>
      <c r="D99" s="130" t="str">
        <f>IF(biodata_ipa!D99="","", biodata_ipa!D99)</f>
        <v/>
      </c>
      <c r="E99" s="129" t="str">
        <f>IF(biodata_ipa!E99="","", biodata_ipa!E99)</f>
        <v/>
      </c>
      <c r="F99" s="131" t="str">
        <f>IF(biodata_ipa!F99="","", biodata_ipa!F99)</f>
        <v/>
      </c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124" t="str">
        <f t="shared" si="6"/>
        <v/>
      </c>
      <c r="AN99" s="186" t="str">
        <f t="shared" si="7"/>
        <v xml:space="preserve">  </v>
      </c>
      <c r="AO99" s="187" t="str">
        <f t="shared" si="8"/>
        <v xml:space="preserve">  </v>
      </c>
      <c r="AP99" s="125" t="str">
        <f t="shared" si="9"/>
        <v xml:space="preserve">  </v>
      </c>
      <c r="AQ99" s="126" t="str">
        <f t="shared" si="10"/>
        <v/>
      </c>
      <c r="AR99" s="7"/>
      <c r="AS99" s="7"/>
    </row>
    <row r="100" spans="1:45" ht="20.100000000000001" hidden="1" customHeight="1">
      <c r="A100" s="7"/>
      <c r="B100" s="7"/>
      <c r="C100" s="129">
        <f t="shared" si="11"/>
        <v>91</v>
      </c>
      <c r="D100" s="130" t="str">
        <f>IF(biodata_ipa!D100="","", biodata_ipa!D100)</f>
        <v/>
      </c>
      <c r="E100" s="129" t="str">
        <f>IF(biodata_ipa!E100="","", biodata_ipa!E100)</f>
        <v/>
      </c>
      <c r="F100" s="131" t="str">
        <f>IF(biodata_ipa!F100="","", biodata_ipa!F100)</f>
        <v/>
      </c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124" t="str">
        <f t="shared" si="6"/>
        <v/>
      </c>
      <c r="AN100" s="186" t="str">
        <f t="shared" si="7"/>
        <v xml:space="preserve">  </v>
      </c>
      <c r="AO100" s="187" t="str">
        <f t="shared" si="8"/>
        <v xml:space="preserve">  </v>
      </c>
      <c r="AP100" s="125" t="str">
        <f t="shared" si="9"/>
        <v xml:space="preserve">  </v>
      </c>
      <c r="AQ100" s="126" t="str">
        <f t="shared" si="10"/>
        <v/>
      </c>
      <c r="AR100" s="7"/>
      <c r="AS100" s="7"/>
    </row>
    <row r="101" spans="1:45" ht="20.100000000000001" hidden="1" customHeight="1">
      <c r="A101" s="7"/>
      <c r="B101" s="7"/>
      <c r="C101" s="129">
        <f t="shared" si="11"/>
        <v>92</v>
      </c>
      <c r="D101" s="130" t="str">
        <f>IF(biodata_ipa!D101="","", biodata_ipa!D101)</f>
        <v/>
      </c>
      <c r="E101" s="129" t="str">
        <f>IF(biodata_ipa!E101="","", biodata_ipa!E101)</f>
        <v/>
      </c>
      <c r="F101" s="131" t="str">
        <f>IF(biodata_ipa!F101="","", biodata_ipa!F101)</f>
        <v/>
      </c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124" t="str">
        <f t="shared" si="6"/>
        <v/>
      </c>
      <c r="AN101" s="186" t="str">
        <f t="shared" si="7"/>
        <v xml:space="preserve">  </v>
      </c>
      <c r="AO101" s="187" t="str">
        <f t="shared" si="8"/>
        <v xml:space="preserve">  </v>
      </c>
      <c r="AP101" s="125" t="str">
        <f t="shared" si="9"/>
        <v xml:space="preserve">  </v>
      </c>
      <c r="AQ101" s="126" t="str">
        <f t="shared" si="10"/>
        <v/>
      </c>
      <c r="AR101" s="7"/>
      <c r="AS101" s="7"/>
    </row>
    <row r="102" spans="1:45" ht="20.100000000000001" hidden="1" customHeight="1">
      <c r="A102" s="7"/>
      <c r="B102" s="7"/>
      <c r="C102" s="129">
        <f t="shared" si="11"/>
        <v>93</v>
      </c>
      <c r="D102" s="130" t="str">
        <f>IF(biodata_ipa!D102="","", biodata_ipa!D102)</f>
        <v/>
      </c>
      <c r="E102" s="129" t="str">
        <f>IF(biodata_ipa!E102="","", biodata_ipa!E102)</f>
        <v/>
      </c>
      <c r="F102" s="131" t="str">
        <f>IF(biodata_ipa!F102="","", biodata_ipa!F102)</f>
        <v/>
      </c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124" t="str">
        <f t="shared" si="6"/>
        <v/>
      </c>
      <c r="AN102" s="186" t="str">
        <f t="shared" si="7"/>
        <v xml:space="preserve">  </v>
      </c>
      <c r="AO102" s="187" t="str">
        <f t="shared" si="8"/>
        <v xml:space="preserve">  </v>
      </c>
      <c r="AP102" s="125" t="str">
        <f t="shared" si="9"/>
        <v xml:space="preserve">  </v>
      </c>
      <c r="AQ102" s="126" t="str">
        <f t="shared" si="10"/>
        <v/>
      </c>
      <c r="AR102" s="7"/>
      <c r="AS102" s="7"/>
    </row>
    <row r="103" spans="1:45" ht="20.100000000000001" hidden="1" customHeight="1">
      <c r="A103" s="7"/>
      <c r="B103" s="7"/>
      <c r="C103" s="129">
        <f t="shared" si="11"/>
        <v>94</v>
      </c>
      <c r="D103" s="130" t="str">
        <f>IF(biodata_ipa!D103="","", biodata_ipa!D103)</f>
        <v/>
      </c>
      <c r="E103" s="129" t="str">
        <f>IF(biodata_ipa!E103="","", biodata_ipa!E103)</f>
        <v/>
      </c>
      <c r="F103" s="131" t="str">
        <f>IF(biodata_ipa!F103="","", biodata_ipa!F103)</f>
        <v/>
      </c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124" t="str">
        <f t="shared" si="6"/>
        <v/>
      </c>
      <c r="AN103" s="186" t="str">
        <f t="shared" si="7"/>
        <v xml:space="preserve">  </v>
      </c>
      <c r="AO103" s="187" t="str">
        <f t="shared" si="8"/>
        <v xml:space="preserve">  </v>
      </c>
      <c r="AP103" s="125" t="str">
        <f t="shared" si="9"/>
        <v xml:space="preserve">  </v>
      </c>
      <c r="AQ103" s="126" t="str">
        <f t="shared" si="10"/>
        <v/>
      </c>
      <c r="AR103" s="7"/>
      <c r="AS103" s="7"/>
    </row>
    <row r="104" spans="1:45" ht="20.100000000000001" hidden="1" customHeight="1">
      <c r="A104" s="7"/>
      <c r="B104" s="7"/>
      <c r="C104" s="129">
        <f t="shared" si="11"/>
        <v>95</v>
      </c>
      <c r="D104" s="130" t="str">
        <f>IF(biodata_ipa!D104="","", biodata_ipa!D104)</f>
        <v/>
      </c>
      <c r="E104" s="129" t="str">
        <f>IF(biodata_ipa!E104="","", biodata_ipa!E104)</f>
        <v/>
      </c>
      <c r="F104" s="131" t="str">
        <f>IF(biodata_ipa!F104="","", biodata_ipa!F104)</f>
        <v/>
      </c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124" t="str">
        <f t="shared" si="6"/>
        <v/>
      </c>
      <c r="AN104" s="186" t="str">
        <f t="shared" si="7"/>
        <v xml:space="preserve">  </v>
      </c>
      <c r="AO104" s="187" t="str">
        <f t="shared" si="8"/>
        <v xml:space="preserve">  </v>
      </c>
      <c r="AP104" s="125" t="str">
        <f t="shared" si="9"/>
        <v xml:space="preserve">  </v>
      </c>
      <c r="AQ104" s="126" t="str">
        <f t="shared" si="10"/>
        <v/>
      </c>
      <c r="AR104" s="7"/>
      <c r="AS104" s="7"/>
    </row>
    <row r="105" spans="1:45" ht="20.100000000000001" hidden="1" customHeight="1">
      <c r="A105" s="7"/>
      <c r="B105" s="7"/>
      <c r="C105" s="129">
        <f t="shared" si="11"/>
        <v>96</v>
      </c>
      <c r="D105" s="130" t="str">
        <f>IF(biodata_ipa!D105="","", biodata_ipa!D105)</f>
        <v/>
      </c>
      <c r="E105" s="129" t="str">
        <f>IF(biodata_ipa!E105="","", biodata_ipa!E105)</f>
        <v/>
      </c>
      <c r="F105" s="131" t="str">
        <f>IF(biodata_ipa!F105="","", biodata_ipa!F105)</f>
        <v/>
      </c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124" t="str">
        <f t="shared" si="6"/>
        <v/>
      </c>
      <c r="AN105" s="186" t="str">
        <f t="shared" si="7"/>
        <v xml:space="preserve">  </v>
      </c>
      <c r="AO105" s="187" t="str">
        <f t="shared" si="8"/>
        <v xml:space="preserve">  </v>
      </c>
      <c r="AP105" s="125" t="str">
        <f t="shared" si="9"/>
        <v xml:space="preserve">  </v>
      </c>
      <c r="AQ105" s="126" t="str">
        <f t="shared" si="10"/>
        <v/>
      </c>
      <c r="AR105" s="7"/>
      <c r="AS105" s="7"/>
    </row>
    <row r="106" spans="1:45" ht="20.100000000000001" hidden="1" customHeight="1">
      <c r="A106" s="7"/>
      <c r="B106" s="7"/>
      <c r="C106" s="129">
        <f t="shared" si="11"/>
        <v>97</v>
      </c>
      <c r="D106" s="130" t="str">
        <f>IF(biodata_ipa!D106="","", biodata_ipa!D106)</f>
        <v/>
      </c>
      <c r="E106" s="129" t="str">
        <f>IF(biodata_ipa!E106="","", biodata_ipa!E106)</f>
        <v/>
      </c>
      <c r="F106" s="131" t="str">
        <f>IF(biodata_ipa!F106="","", biodata_ipa!F106)</f>
        <v/>
      </c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124" t="str">
        <f t="shared" si="6"/>
        <v/>
      </c>
      <c r="AN106" s="186" t="str">
        <f t="shared" si="7"/>
        <v xml:space="preserve">  </v>
      </c>
      <c r="AO106" s="187" t="str">
        <f t="shared" si="8"/>
        <v xml:space="preserve">  </v>
      </c>
      <c r="AP106" s="125" t="str">
        <f t="shared" si="9"/>
        <v xml:space="preserve">  </v>
      </c>
      <c r="AQ106" s="126" t="str">
        <f t="shared" si="10"/>
        <v/>
      </c>
      <c r="AR106" s="7"/>
      <c r="AS106" s="7"/>
    </row>
    <row r="107" spans="1:45" ht="20.100000000000001" hidden="1" customHeight="1">
      <c r="A107" s="7"/>
      <c r="B107" s="7"/>
      <c r="C107" s="129">
        <f t="shared" si="11"/>
        <v>98</v>
      </c>
      <c r="D107" s="130" t="str">
        <f>IF(biodata_ipa!D107="","", biodata_ipa!D107)</f>
        <v/>
      </c>
      <c r="E107" s="129" t="str">
        <f>IF(biodata_ipa!E107="","", biodata_ipa!E107)</f>
        <v/>
      </c>
      <c r="F107" s="131" t="str">
        <f>IF(biodata_ipa!F107="","", biodata_ipa!F107)</f>
        <v/>
      </c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124" t="str">
        <f t="shared" si="6"/>
        <v/>
      </c>
      <c r="AN107" s="186" t="str">
        <f t="shared" si="7"/>
        <v xml:space="preserve">  </v>
      </c>
      <c r="AO107" s="187" t="str">
        <f t="shared" si="8"/>
        <v xml:space="preserve">  </v>
      </c>
      <c r="AP107" s="125" t="str">
        <f t="shared" si="9"/>
        <v xml:space="preserve">  </v>
      </c>
      <c r="AQ107" s="126" t="str">
        <f t="shared" si="10"/>
        <v/>
      </c>
      <c r="AR107" s="7"/>
      <c r="AS107" s="7"/>
    </row>
    <row r="108" spans="1:45" ht="20.100000000000001" hidden="1" customHeight="1">
      <c r="A108" s="7"/>
      <c r="B108" s="7"/>
      <c r="C108" s="129">
        <f t="shared" si="11"/>
        <v>99</v>
      </c>
      <c r="D108" s="130" t="str">
        <f>IF(biodata_ipa!D108="","", biodata_ipa!D108)</f>
        <v/>
      </c>
      <c r="E108" s="129" t="str">
        <f>IF(biodata_ipa!E108="","", biodata_ipa!E108)</f>
        <v/>
      </c>
      <c r="F108" s="131" t="str">
        <f>IF(biodata_ipa!F108="","", biodata_ipa!F108)</f>
        <v/>
      </c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124" t="str">
        <f t="shared" si="6"/>
        <v/>
      </c>
      <c r="AN108" s="186" t="str">
        <f t="shared" si="7"/>
        <v xml:space="preserve">  </v>
      </c>
      <c r="AO108" s="187" t="str">
        <f t="shared" si="8"/>
        <v xml:space="preserve">  </v>
      </c>
      <c r="AP108" s="125" t="str">
        <f t="shared" si="9"/>
        <v xml:space="preserve">  </v>
      </c>
      <c r="AQ108" s="126" t="str">
        <f t="shared" si="10"/>
        <v/>
      </c>
      <c r="AR108" s="7"/>
      <c r="AS108" s="7"/>
    </row>
    <row r="109" spans="1:45" ht="20.100000000000001" hidden="1" customHeight="1">
      <c r="A109" s="7"/>
      <c r="B109" s="7"/>
      <c r="C109" s="129">
        <f t="shared" si="11"/>
        <v>100</v>
      </c>
      <c r="D109" s="130" t="str">
        <f>IF(biodata_ipa!D109="","", biodata_ipa!D109)</f>
        <v/>
      </c>
      <c r="E109" s="129" t="str">
        <f>IF(biodata_ipa!E109="","", biodata_ipa!E109)</f>
        <v/>
      </c>
      <c r="F109" s="131" t="str">
        <f>IF(biodata_ipa!F109="","", biodata_ipa!F109)</f>
        <v/>
      </c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124" t="str">
        <f t="shared" si="6"/>
        <v/>
      </c>
      <c r="AN109" s="186" t="str">
        <f t="shared" si="7"/>
        <v xml:space="preserve">  </v>
      </c>
      <c r="AO109" s="187" t="str">
        <f t="shared" si="8"/>
        <v xml:space="preserve">  </v>
      </c>
      <c r="AP109" s="125" t="str">
        <f t="shared" si="9"/>
        <v xml:space="preserve">  </v>
      </c>
      <c r="AQ109" s="126" t="str">
        <f t="shared" si="10"/>
        <v/>
      </c>
      <c r="AR109" s="7"/>
      <c r="AS109" s="7"/>
    </row>
    <row r="110" spans="1:45" ht="20.100000000000001" hidden="1" customHeight="1">
      <c r="A110" s="7"/>
      <c r="B110" s="7"/>
      <c r="C110" s="129">
        <f t="shared" si="11"/>
        <v>101</v>
      </c>
      <c r="D110" s="130" t="str">
        <f>IF(biodata_ipa!D110="","", biodata_ipa!D110)</f>
        <v/>
      </c>
      <c r="E110" s="129" t="str">
        <f>IF(biodata_ipa!E110="","", biodata_ipa!E110)</f>
        <v/>
      </c>
      <c r="F110" s="131" t="str">
        <f>IF(biodata_ipa!F110="","", biodata_ipa!F110)</f>
        <v/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124" t="str">
        <f t="shared" si="6"/>
        <v/>
      </c>
      <c r="AN110" s="186" t="str">
        <f t="shared" si="7"/>
        <v xml:space="preserve">  </v>
      </c>
      <c r="AO110" s="187" t="str">
        <f t="shared" si="8"/>
        <v xml:space="preserve">  </v>
      </c>
      <c r="AP110" s="125" t="str">
        <f t="shared" si="9"/>
        <v xml:space="preserve">  </v>
      </c>
      <c r="AQ110" s="126" t="str">
        <f t="shared" si="10"/>
        <v/>
      </c>
      <c r="AR110" s="7"/>
      <c r="AS110" s="7"/>
    </row>
    <row r="111" spans="1:45" ht="20.100000000000001" hidden="1" customHeight="1">
      <c r="A111" s="7"/>
      <c r="B111" s="7"/>
      <c r="C111" s="129">
        <f t="shared" si="11"/>
        <v>102</v>
      </c>
      <c r="D111" s="130" t="str">
        <f>IF(biodata_ipa!D111="","", biodata_ipa!D111)</f>
        <v/>
      </c>
      <c r="E111" s="129" t="str">
        <f>IF(biodata_ipa!E111="","", biodata_ipa!E111)</f>
        <v/>
      </c>
      <c r="F111" s="131" t="str">
        <f>IF(biodata_ipa!F111="","", biodata_ipa!F111)</f>
        <v/>
      </c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124" t="str">
        <f t="shared" si="6"/>
        <v/>
      </c>
      <c r="AN111" s="186" t="str">
        <f t="shared" si="7"/>
        <v xml:space="preserve">  </v>
      </c>
      <c r="AO111" s="187" t="str">
        <f t="shared" si="8"/>
        <v xml:space="preserve">  </v>
      </c>
      <c r="AP111" s="125" t="str">
        <f t="shared" si="9"/>
        <v xml:space="preserve">  </v>
      </c>
      <c r="AQ111" s="126" t="str">
        <f t="shared" si="10"/>
        <v/>
      </c>
      <c r="AR111" s="7"/>
      <c r="AS111" s="7"/>
    </row>
    <row r="112" spans="1:45" ht="20.100000000000001" hidden="1" customHeight="1">
      <c r="A112" s="7"/>
      <c r="B112" s="7"/>
      <c r="C112" s="129">
        <f t="shared" si="11"/>
        <v>103</v>
      </c>
      <c r="D112" s="130" t="str">
        <f>IF(biodata_ipa!D112="","", biodata_ipa!D112)</f>
        <v/>
      </c>
      <c r="E112" s="129" t="str">
        <f>IF(biodata_ipa!E112="","", biodata_ipa!E112)</f>
        <v/>
      </c>
      <c r="F112" s="131" t="str">
        <f>IF(biodata_ipa!F112="","", biodata_ipa!F112)</f>
        <v/>
      </c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124" t="str">
        <f t="shared" si="6"/>
        <v/>
      </c>
      <c r="AN112" s="186" t="str">
        <f t="shared" si="7"/>
        <v xml:space="preserve">  </v>
      </c>
      <c r="AO112" s="187" t="str">
        <f t="shared" si="8"/>
        <v xml:space="preserve">  </v>
      </c>
      <c r="AP112" s="125" t="str">
        <f t="shared" si="9"/>
        <v xml:space="preserve">  </v>
      </c>
      <c r="AQ112" s="126" t="str">
        <f t="shared" si="10"/>
        <v/>
      </c>
      <c r="AR112" s="7"/>
      <c r="AS112" s="7"/>
    </row>
    <row r="113" spans="1:45" ht="20.100000000000001" hidden="1" customHeight="1">
      <c r="A113" s="7"/>
      <c r="B113" s="7"/>
      <c r="C113" s="129">
        <f t="shared" si="11"/>
        <v>104</v>
      </c>
      <c r="D113" s="130" t="str">
        <f>IF(biodata_ipa!D113="","", biodata_ipa!D113)</f>
        <v/>
      </c>
      <c r="E113" s="129" t="str">
        <f>IF(biodata_ipa!E113="","", biodata_ipa!E113)</f>
        <v/>
      </c>
      <c r="F113" s="131" t="str">
        <f>IF(biodata_ipa!F113="","", biodata_ipa!F113)</f>
        <v/>
      </c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124" t="str">
        <f t="shared" si="6"/>
        <v/>
      </c>
      <c r="AN113" s="186" t="str">
        <f t="shared" si="7"/>
        <v xml:space="preserve">  </v>
      </c>
      <c r="AO113" s="187" t="str">
        <f t="shared" si="8"/>
        <v xml:space="preserve">  </v>
      </c>
      <c r="AP113" s="125" t="str">
        <f t="shared" si="9"/>
        <v xml:space="preserve">  </v>
      </c>
      <c r="AQ113" s="126" t="str">
        <f t="shared" si="10"/>
        <v/>
      </c>
      <c r="AR113" s="7"/>
      <c r="AS113" s="7"/>
    </row>
    <row r="114" spans="1:45" ht="20.100000000000001" hidden="1" customHeight="1">
      <c r="A114" s="7"/>
      <c r="B114" s="7"/>
      <c r="C114" s="129">
        <f t="shared" si="11"/>
        <v>105</v>
      </c>
      <c r="D114" s="130" t="str">
        <f>IF(biodata_ipa!D114="","", biodata_ipa!D114)</f>
        <v/>
      </c>
      <c r="E114" s="129" t="str">
        <f>IF(biodata_ipa!E114="","", biodata_ipa!E114)</f>
        <v/>
      </c>
      <c r="F114" s="131" t="str">
        <f>IF(biodata_ipa!F114="","", biodata_ipa!F114)</f>
        <v/>
      </c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124" t="str">
        <f t="shared" si="6"/>
        <v/>
      </c>
      <c r="AN114" s="186" t="str">
        <f t="shared" si="7"/>
        <v xml:space="preserve">  </v>
      </c>
      <c r="AO114" s="187" t="str">
        <f t="shared" si="8"/>
        <v xml:space="preserve">  </v>
      </c>
      <c r="AP114" s="125" t="str">
        <f t="shared" si="9"/>
        <v xml:space="preserve">  </v>
      </c>
      <c r="AQ114" s="126" t="str">
        <f t="shared" si="10"/>
        <v/>
      </c>
      <c r="AR114" s="7"/>
      <c r="AS114" s="7"/>
    </row>
    <row r="115" spans="1:45" ht="20.100000000000001" hidden="1" customHeight="1">
      <c r="A115" s="7"/>
      <c r="B115" s="7"/>
      <c r="C115" s="129">
        <f t="shared" si="11"/>
        <v>106</v>
      </c>
      <c r="D115" s="130" t="str">
        <f>IF(biodata_ipa!D115="","", biodata_ipa!D115)</f>
        <v/>
      </c>
      <c r="E115" s="129" t="str">
        <f>IF(biodata_ipa!E115="","", biodata_ipa!E115)</f>
        <v/>
      </c>
      <c r="F115" s="131" t="str">
        <f>IF(biodata_ipa!F115="","", biodata_ipa!F115)</f>
        <v/>
      </c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124" t="str">
        <f t="shared" si="6"/>
        <v/>
      </c>
      <c r="AN115" s="186" t="str">
        <f t="shared" si="7"/>
        <v xml:space="preserve">  </v>
      </c>
      <c r="AO115" s="187" t="str">
        <f t="shared" si="8"/>
        <v xml:space="preserve">  </v>
      </c>
      <c r="AP115" s="125" t="str">
        <f t="shared" si="9"/>
        <v xml:space="preserve">  </v>
      </c>
      <c r="AQ115" s="126" t="str">
        <f t="shared" si="10"/>
        <v/>
      </c>
      <c r="AR115" s="7"/>
      <c r="AS115" s="7"/>
    </row>
    <row r="116" spans="1:45" ht="20.100000000000001" hidden="1" customHeight="1">
      <c r="A116" s="7"/>
      <c r="B116" s="7"/>
      <c r="C116" s="129">
        <f t="shared" si="11"/>
        <v>107</v>
      </c>
      <c r="D116" s="130" t="str">
        <f>IF(biodata_ipa!D116="","", biodata_ipa!D116)</f>
        <v/>
      </c>
      <c r="E116" s="129" t="str">
        <f>IF(biodata_ipa!E116="","", biodata_ipa!E116)</f>
        <v/>
      </c>
      <c r="F116" s="131" t="str">
        <f>IF(biodata_ipa!F116="","", biodata_ipa!F116)</f>
        <v/>
      </c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124" t="str">
        <f t="shared" si="6"/>
        <v/>
      </c>
      <c r="AN116" s="186" t="str">
        <f t="shared" si="7"/>
        <v xml:space="preserve">  </v>
      </c>
      <c r="AO116" s="187" t="str">
        <f t="shared" si="8"/>
        <v xml:space="preserve">  </v>
      </c>
      <c r="AP116" s="125" t="str">
        <f t="shared" si="9"/>
        <v xml:space="preserve">  </v>
      </c>
      <c r="AQ116" s="126" t="str">
        <f t="shared" si="10"/>
        <v/>
      </c>
      <c r="AR116" s="7"/>
      <c r="AS116" s="7"/>
    </row>
    <row r="117" spans="1:45" ht="20.100000000000001" hidden="1" customHeight="1">
      <c r="A117" s="7"/>
      <c r="B117" s="7"/>
      <c r="C117" s="129">
        <f t="shared" si="11"/>
        <v>108</v>
      </c>
      <c r="D117" s="130" t="str">
        <f>IF(biodata_ipa!D117="","", biodata_ipa!D117)</f>
        <v/>
      </c>
      <c r="E117" s="129" t="str">
        <f>IF(biodata_ipa!E117="","", biodata_ipa!E117)</f>
        <v/>
      </c>
      <c r="F117" s="131" t="str">
        <f>IF(biodata_ipa!F117="","", biodata_ipa!F117)</f>
        <v/>
      </c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124" t="str">
        <f t="shared" si="6"/>
        <v/>
      </c>
      <c r="AN117" s="186" t="str">
        <f t="shared" si="7"/>
        <v xml:space="preserve">  </v>
      </c>
      <c r="AO117" s="187" t="str">
        <f t="shared" si="8"/>
        <v xml:space="preserve">  </v>
      </c>
      <c r="AP117" s="125" t="str">
        <f t="shared" si="9"/>
        <v xml:space="preserve">  </v>
      </c>
      <c r="AQ117" s="126" t="str">
        <f t="shared" si="10"/>
        <v/>
      </c>
      <c r="AR117" s="7"/>
      <c r="AS117" s="7"/>
    </row>
    <row r="118" spans="1:45" ht="20.100000000000001" hidden="1" customHeight="1">
      <c r="A118" s="7"/>
      <c r="B118" s="7"/>
      <c r="C118" s="129">
        <f t="shared" si="11"/>
        <v>109</v>
      </c>
      <c r="D118" s="130" t="str">
        <f>IF(biodata_ipa!D118="","", biodata_ipa!D118)</f>
        <v/>
      </c>
      <c r="E118" s="129" t="str">
        <f>IF(biodata_ipa!E118="","", biodata_ipa!E118)</f>
        <v/>
      </c>
      <c r="F118" s="131" t="str">
        <f>IF(biodata_ipa!F118="","", biodata_ipa!F118)</f>
        <v/>
      </c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124" t="str">
        <f t="shared" si="6"/>
        <v/>
      </c>
      <c r="AN118" s="186" t="str">
        <f t="shared" si="7"/>
        <v xml:space="preserve">  </v>
      </c>
      <c r="AO118" s="187" t="str">
        <f t="shared" si="8"/>
        <v xml:space="preserve">  </v>
      </c>
      <c r="AP118" s="125" t="str">
        <f t="shared" si="9"/>
        <v xml:space="preserve">  </v>
      </c>
      <c r="AQ118" s="126" t="str">
        <f t="shared" si="10"/>
        <v/>
      </c>
      <c r="AR118" s="7"/>
      <c r="AS118" s="7"/>
    </row>
    <row r="119" spans="1:45" ht="20.100000000000001" hidden="1" customHeight="1">
      <c r="A119" s="7"/>
      <c r="B119" s="7"/>
      <c r="C119" s="129">
        <f t="shared" si="11"/>
        <v>110</v>
      </c>
      <c r="D119" s="130" t="str">
        <f>IF(biodata_ipa!D119="","", biodata_ipa!D119)</f>
        <v/>
      </c>
      <c r="E119" s="129" t="str">
        <f>IF(biodata_ipa!E119="","", biodata_ipa!E119)</f>
        <v/>
      </c>
      <c r="F119" s="131" t="str">
        <f>IF(biodata_ipa!F119="","", biodata_ipa!F119)</f>
        <v/>
      </c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124" t="str">
        <f t="shared" si="6"/>
        <v/>
      </c>
      <c r="AN119" s="186" t="str">
        <f t="shared" si="7"/>
        <v xml:space="preserve">  </v>
      </c>
      <c r="AO119" s="187" t="str">
        <f t="shared" si="8"/>
        <v xml:space="preserve">  </v>
      </c>
      <c r="AP119" s="125" t="str">
        <f t="shared" si="9"/>
        <v xml:space="preserve">  </v>
      </c>
      <c r="AQ119" s="126" t="str">
        <f t="shared" si="10"/>
        <v/>
      </c>
      <c r="AR119" s="7"/>
      <c r="AS119" s="7"/>
    </row>
    <row r="120" spans="1:45" ht="20.100000000000001" hidden="1" customHeight="1">
      <c r="A120" s="7"/>
      <c r="B120" s="7"/>
      <c r="C120" s="129">
        <f t="shared" si="11"/>
        <v>111</v>
      </c>
      <c r="D120" s="130" t="str">
        <f>IF(biodata_ipa!D120="","", biodata_ipa!D120)</f>
        <v/>
      </c>
      <c r="E120" s="129" t="str">
        <f>IF(biodata_ipa!E120="","", biodata_ipa!E120)</f>
        <v/>
      </c>
      <c r="F120" s="131" t="str">
        <f>IF(biodata_ipa!F120="","", biodata_ipa!F120)</f>
        <v/>
      </c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124" t="str">
        <f t="shared" si="6"/>
        <v/>
      </c>
      <c r="AN120" s="186" t="str">
        <f t="shared" si="7"/>
        <v xml:space="preserve">  </v>
      </c>
      <c r="AO120" s="187" t="str">
        <f t="shared" si="8"/>
        <v xml:space="preserve">  </v>
      </c>
      <c r="AP120" s="125" t="str">
        <f t="shared" si="9"/>
        <v xml:space="preserve">  </v>
      </c>
      <c r="AQ120" s="126" t="str">
        <f t="shared" si="10"/>
        <v/>
      </c>
      <c r="AR120" s="7"/>
      <c r="AS120" s="7"/>
    </row>
    <row r="121" spans="1:45" ht="20.100000000000001" hidden="1" customHeight="1">
      <c r="A121" s="7"/>
      <c r="B121" s="7"/>
      <c r="C121" s="129">
        <f t="shared" si="11"/>
        <v>112</v>
      </c>
      <c r="D121" s="130" t="str">
        <f>IF(biodata_ipa!D121="","", biodata_ipa!D121)</f>
        <v/>
      </c>
      <c r="E121" s="129" t="str">
        <f>IF(biodata_ipa!E121="","", biodata_ipa!E121)</f>
        <v/>
      </c>
      <c r="F121" s="131" t="str">
        <f>IF(biodata_ipa!F121="","", biodata_ipa!F121)</f>
        <v/>
      </c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124" t="str">
        <f t="shared" si="6"/>
        <v/>
      </c>
      <c r="AN121" s="186" t="str">
        <f t="shared" si="7"/>
        <v xml:space="preserve">  </v>
      </c>
      <c r="AO121" s="187" t="str">
        <f t="shared" si="8"/>
        <v xml:space="preserve">  </v>
      </c>
      <c r="AP121" s="125" t="str">
        <f t="shared" si="9"/>
        <v xml:space="preserve">  </v>
      </c>
      <c r="AQ121" s="126" t="str">
        <f t="shared" si="10"/>
        <v/>
      </c>
      <c r="AR121" s="7"/>
      <c r="AS121" s="7"/>
    </row>
    <row r="122" spans="1:45" ht="20.100000000000001" hidden="1" customHeight="1">
      <c r="A122" s="7"/>
      <c r="B122" s="7"/>
      <c r="C122" s="129">
        <f t="shared" si="11"/>
        <v>113</v>
      </c>
      <c r="D122" s="130" t="str">
        <f>IF(biodata_ipa!D122="","", biodata_ipa!D122)</f>
        <v/>
      </c>
      <c r="E122" s="129" t="str">
        <f>IF(biodata_ipa!E122="","", biodata_ipa!E122)</f>
        <v/>
      </c>
      <c r="F122" s="131" t="str">
        <f>IF(biodata_ipa!F122="","", biodata_ipa!F122)</f>
        <v/>
      </c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124" t="str">
        <f t="shared" si="6"/>
        <v/>
      </c>
      <c r="AN122" s="186" t="str">
        <f t="shared" si="7"/>
        <v xml:space="preserve">  </v>
      </c>
      <c r="AO122" s="187" t="str">
        <f t="shared" si="8"/>
        <v xml:space="preserve">  </v>
      </c>
      <c r="AP122" s="125" t="str">
        <f t="shared" si="9"/>
        <v xml:space="preserve">  </v>
      </c>
      <c r="AQ122" s="126" t="str">
        <f t="shared" si="10"/>
        <v/>
      </c>
      <c r="AR122" s="7"/>
      <c r="AS122" s="7"/>
    </row>
    <row r="123" spans="1:45" ht="20.100000000000001" hidden="1" customHeight="1">
      <c r="A123" s="7"/>
      <c r="B123" s="7"/>
      <c r="C123" s="129">
        <f t="shared" si="11"/>
        <v>114</v>
      </c>
      <c r="D123" s="130" t="str">
        <f>IF(biodata_ipa!D123="","", biodata_ipa!D123)</f>
        <v/>
      </c>
      <c r="E123" s="129" t="str">
        <f>IF(biodata_ipa!E123="","", biodata_ipa!E123)</f>
        <v/>
      </c>
      <c r="F123" s="131" t="str">
        <f>IF(biodata_ipa!F123="","", biodata_ipa!F123)</f>
        <v/>
      </c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124" t="str">
        <f t="shared" si="6"/>
        <v/>
      </c>
      <c r="AN123" s="186" t="str">
        <f t="shared" si="7"/>
        <v xml:space="preserve">  </v>
      </c>
      <c r="AO123" s="187" t="str">
        <f t="shared" si="8"/>
        <v xml:space="preserve">  </v>
      </c>
      <c r="AP123" s="125" t="str">
        <f t="shared" si="9"/>
        <v xml:space="preserve">  </v>
      </c>
      <c r="AQ123" s="126" t="str">
        <f t="shared" si="10"/>
        <v/>
      </c>
      <c r="AR123" s="7"/>
      <c r="AS123" s="7"/>
    </row>
    <row r="124" spans="1:45" ht="20.100000000000001" hidden="1" customHeight="1">
      <c r="A124" s="7"/>
      <c r="B124" s="7"/>
      <c r="C124" s="129">
        <f t="shared" si="11"/>
        <v>115</v>
      </c>
      <c r="D124" s="130" t="str">
        <f>IF(biodata_ipa!D124="","", biodata_ipa!D124)</f>
        <v/>
      </c>
      <c r="E124" s="129" t="str">
        <f>IF(biodata_ipa!E124="","", biodata_ipa!E124)</f>
        <v/>
      </c>
      <c r="F124" s="131" t="str">
        <f>IF(biodata_ipa!F124="","", biodata_ipa!F124)</f>
        <v/>
      </c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124" t="str">
        <f t="shared" si="6"/>
        <v/>
      </c>
      <c r="AN124" s="186" t="str">
        <f t="shared" si="7"/>
        <v xml:space="preserve">  </v>
      </c>
      <c r="AO124" s="187" t="str">
        <f t="shared" si="8"/>
        <v xml:space="preserve">  </v>
      </c>
      <c r="AP124" s="125" t="str">
        <f t="shared" si="9"/>
        <v xml:space="preserve">  </v>
      </c>
      <c r="AQ124" s="126" t="str">
        <f t="shared" si="10"/>
        <v/>
      </c>
      <c r="AR124" s="7"/>
      <c r="AS124" s="7"/>
    </row>
    <row r="125" spans="1:45" ht="20.100000000000001" hidden="1" customHeight="1">
      <c r="A125" s="7"/>
      <c r="B125" s="7"/>
      <c r="C125" s="129">
        <f t="shared" si="11"/>
        <v>116</v>
      </c>
      <c r="D125" s="130" t="str">
        <f>IF(biodata_ipa!D125="","", biodata_ipa!D125)</f>
        <v/>
      </c>
      <c r="E125" s="129" t="str">
        <f>IF(biodata_ipa!E125="","", biodata_ipa!E125)</f>
        <v/>
      </c>
      <c r="F125" s="131" t="str">
        <f>IF(biodata_ipa!F125="","", biodata_ipa!F125)</f>
        <v/>
      </c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124" t="str">
        <f t="shared" si="6"/>
        <v/>
      </c>
      <c r="AN125" s="186" t="str">
        <f t="shared" si="7"/>
        <v xml:space="preserve">  </v>
      </c>
      <c r="AO125" s="187" t="str">
        <f t="shared" si="8"/>
        <v xml:space="preserve">  </v>
      </c>
      <c r="AP125" s="125" t="str">
        <f t="shared" si="9"/>
        <v xml:space="preserve">  </v>
      </c>
      <c r="AQ125" s="126" t="str">
        <f t="shared" si="10"/>
        <v/>
      </c>
      <c r="AR125" s="7"/>
      <c r="AS125" s="7"/>
    </row>
    <row r="126" spans="1:45" ht="20.100000000000001" hidden="1" customHeight="1">
      <c r="A126" s="7"/>
      <c r="B126" s="7"/>
      <c r="C126" s="129">
        <f t="shared" si="11"/>
        <v>117</v>
      </c>
      <c r="D126" s="130" t="str">
        <f>IF(biodata_ipa!D126="","", biodata_ipa!D126)</f>
        <v/>
      </c>
      <c r="E126" s="129" t="str">
        <f>IF(biodata_ipa!E126="","", biodata_ipa!E126)</f>
        <v/>
      </c>
      <c r="F126" s="131" t="str">
        <f>IF(biodata_ipa!F126="","", biodata_ipa!F126)</f>
        <v/>
      </c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124" t="str">
        <f t="shared" si="6"/>
        <v/>
      </c>
      <c r="AN126" s="186" t="str">
        <f t="shared" si="7"/>
        <v xml:space="preserve">  </v>
      </c>
      <c r="AO126" s="187" t="str">
        <f t="shared" si="8"/>
        <v xml:space="preserve">  </v>
      </c>
      <c r="AP126" s="125" t="str">
        <f t="shared" si="9"/>
        <v xml:space="preserve">  </v>
      </c>
      <c r="AQ126" s="126" t="str">
        <f t="shared" si="10"/>
        <v/>
      </c>
      <c r="AR126" s="7"/>
      <c r="AS126" s="7"/>
    </row>
    <row r="127" spans="1:45" ht="20.100000000000001" hidden="1" customHeight="1">
      <c r="A127" s="7"/>
      <c r="B127" s="7"/>
      <c r="C127" s="129">
        <f t="shared" si="11"/>
        <v>118</v>
      </c>
      <c r="D127" s="130" t="str">
        <f>IF(biodata_ipa!D127="","", biodata_ipa!D127)</f>
        <v/>
      </c>
      <c r="E127" s="129" t="str">
        <f>IF(biodata_ipa!E127="","", biodata_ipa!E127)</f>
        <v/>
      </c>
      <c r="F127" s="131" t="str">
        <f>IF(biodata_ipa!F127="","", biodata_ipa!F127)</f>
        <v/>
      </c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124" t="str">
        <f t="shared" si="6"/>
        <v/>
      </c>
      <c r="AN127" s="186" t="str">
        <f t="shared" si="7"/>
        <v xml:space="preserve">  </v>
      </c>
      <c r="AO127" s="187" t="str">
        <f t="shared" si="8"/>
        <v xml:space="preserve">  </v>
      </c>
      <c r="AP127" s="125" t="str">
        <f t="shared" si="9"/>
        <v xml:space="preserve">  </v>
      </c>
      <c r="AQ127" s="126" t="str">
        <f t="shared" si="10"/>
        <v/>
      </c>
      <c r="AR127" s="7"/>
      <c r="AS127" s="7"/>
    </row>
    <row r="128" spans="1:45" ht="20.100000000000001" hidden="1" customHeight="1">
      <c r="A128" s="7"/>
      <c r="B128" s="7"/>
      <c r="C128" s="129">
        <f t="shared" si="11"/>
        <v>119</v>
      </c>
      <c r="D128" s="130" t="str">
        <f>IF(biodata_ipa!D128="","", biodata_ipa!D128)</f>
        <v/>
      </c>
      <c r="E128" s="129" t="str">
        <f>IF(biodata_ipa!E128="","", biodata_ipa!E128)</f>
        <v/>
      </c>
      <c r="F128" s="131" t="str">
        <f>IF(biodata_ipa!F128="","", biodata_ipa!F128)</f>
        <v/>
      </c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124" t="str">
        <f t="shared" si="6"/>
        <v/>
      </c>
      <c r="AN128" s="186" t="str">
        <f t="shared" si="7"/>
        <v xml:space="preserve">  </v>
      </c>
      <c r="AO128" s="187" t="str">
        <f t="shared" si="8"/>
        <v xml:space="preserve">  </v>
      </c>
      <c r="AP128" s="125" t="str">
        <f t="shared" si="9"/>
        <v xml:space="preserve">  </v>
      </c>
      <c r="AQ128" s="126" t="str">
        <f t="shared" si="10"/>
        <v/>
      </c>
      <c r="AR128" s="7"/>
      <c r="AS128" s="7"/>
    </row>
    <row r="129" spans="1:45" ht="20.100000000000001" hidden="1" customHeight="1">
      <c r="A129" s="7"/>
      <c r="B129" s="7"/>
      <c r="C129" s="129">
        <f t="shared" si="11"/>
        <v>120</v>
      </c>
      <c r="D129" s="130" t="str">
        <f>IF(biodata_ipa!D129="","", biodata_ipa!D129)</f>
        <v/>
      </c>
      <c r="E129" s="129" t="str">
        <f>IF(biodata_ipa!E129="","", biodata_ipa!E129)</f>
        <v/>
      </c>
      <c r="F129" s="131" t="str">
        <f>IF(biodata_ipa!F129="","", biodata_ipa!F129)</f>
        <v/>
      </c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124" t="str">
        <f t="shared" si="6"/>
        <v/>
      </c>
      <c r="AN129" s="186" t="str">
        <f t="shared" si="7"/>
        <v xml:space="preserve">  </v>
      </c>
      <c r="AO129" s="187" t="str">
        <f t="shared" si="8"/>
        <v xml:space="preserve">  </v>
      </c>
      <c r="AP129" s="125" t="str">
        <f t="shared" si="9"/>
        <v xml:space="preserve">  </v>
      </c>
      <c r="AQ129" s="126" t="str">
        <f t="shared" si="10"/>
        <v/>
      </c>
      <c r="AR129" s="7"/>
      <c r="AS129" s="7"/>
    </row>
    <row r="130" spans="1:45" ht="20.100000000000001" hidden="1" customHeight="1">
      <c r="A130" s="7"/>
      <c r="B130" s="7"/>
      <c r="C130" s="129">
        <f t="shared" si="11"/>
        <v>121</v>
      </c>
      <c r="D130" s="130" t="str">
        <f>IF(biodata_ipa!D130="","", biodata_ipa!D130)</f>
        <v/>
      </c>
      <c r="E130" s="129" t="str">
        <f>IF(biodata_ipa!E130="","", biodata_ipa!E130)</f>
        <v/>
      </c>
      <c r="F130" s="131" t="str">
        <f>IF(biodata_ipa!F130="","", biodata_ipa!F130)</f>
        <v/>
      </c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124" t="str">
        <f t="shared" si="6"/>
        <v/>
      </c>
      <c r="AN130" s="186" t="str">
        <f t="shared" si="7"/>
        <v xml:space="preserve">  </v>
      </c>
      <c r="AO130" s="187" t="str">
        <f t="shared" si="8"/>
        <v xml:space="preserve">  </v>
      </c>
      <c r="AP130" s="125" t="str">
        <f t="shared" si="9"/>
        <v xml:space="preserve">  </v>
      </c>
      <c r="AQ130" s="126" t="str">
        <f t="shared" si="10"/>
        <v/>
      </c>
      <c r="AR130" s="7"/>
      <c r="AS130" s="7"/>
    </row>
    <row r="131" spans="1:45" ht="20.100000000000001" hidden="1" customHeight="1">
      <c r="A131" s="7"/>
      <c r="B131" s="7"/>
      <c r="C131" s="129">
        <f t="shared" si="11"/>
        <v>122</v>
      </c>
      <c r="D131" s="130" t="str">
        <f>IF(biodata_ipa!D131="","", biodata_ipa!D131)</f>
        <v/>
      </c>
      <c r="E131" s="129" t="str">
        <f>IF(biodata_ipa!E131="","", biodata_ipa!E131)</f>
        <v/>
      </c>
      <c r="F131" s="131" t="str">
        <f>IF(biodata_ipa!F131="","", biodata_ipa!F131)</f>
        <v/>
      </c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124" t="str">
        <f t="shared" si="6"/>
        <v/>
      </c>
      <c r="AN131" s="186" t="str">
        <f t="shared" si="7"/>
        <v xml:space="preserve">  </v>
      </c>
      <c r="AO131" s="187" t="str">
        <f t="shared" si="8"/>
        <v xml:space="preserve">  </v>
      </c>
      <c r="AP131" s="125" t="str">
        <f t="shared" si="9"/>
        <v xml:space="preserve">  </v>
      </c>
      <c r="AQ131" s="126" t="str">
        <f t="shared" si="10"/>
        <v/>
      </c>
      <c r="AR131" s="7"/>
      <c r="AS131" s="7"/>
    </row>
    <row r="132" spans="1:45" ht="20.100000000000001" hidden="1" customHeight="1">
      <c r="A132" s="7"/>
      <c r="B132" s="7"/>
      <c r="C132" s="129">
        <f t="shared" si="11"/>
        <v>123</v>
      </c>
      <c r="D132" s="130" t="str">
        <f>IF(biodata_ipa!D132="","", biodata_ipa!D132)</f>
        <v/>
      </c>
      <c r="E132" s="129" t="str">
        <f>IF(biodata_ipa!E132="","", biodata_ipa!E132)</f>
        <v/>
      </c>
      <c r="F132" s="131" t="str">
        <f>IF(biodata_ipa!F132="","", biodata_ipa!F132)</f>
        <v/>
      </c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124" t="str">
        <f t="shared" si="6"/>
        <v/>
      </c>
      <c r="AN132" s="186" t="str">
        <f t="shared" si="7"/>
        <v xml:space="preserve">  </v>
      </c>
      <c r="AO132" s="187" t="str">
        <f t="shared" si="8"/>
        <v xml:space="preserve">  </v>
      </c>
      <c r="AP132" s="125" t="str">
        <f t="shared" si="9"/>
        <v xml:space="preserve">  </v>
      </c>
      <c r="AQ132" s="126" t="str">
        <f t="shared" si="10"/>
        <v/>
      </c>
      <c r="AR132" s="7"/>
      <c r="AS132" s="7"/>
    </row>
    <row r="133" spans="1:45" ht="20.100000000000001" hidden="1" customHeight="1">
      <c r="A133" s="7"/>
      <c r="B133" s="7"/>
      <c r="C133" s="129">
        <f t="shared" si="11"/>
        <v>124</v>
      </c>
      <c r="D133" s="130" t="str">
        <f>IF(biodata_ipa!D133="","", biodata_ipa!D133)</f>
        <v/>
      </c>
      <c r="E133" s="129" t="str">
        <f>IF(biodata_ipa!E133="","", biodata_ipa!E133)</f>
        <v/>
      </c>
      <c r="F133" s="131" t="str">
        <f>IF(biodata_ipa!F133="","", biodata_ipa!F133)</f>
        <v/>
      </c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124" t="str">
        <f t="shared" si="6"/>
        <v/>
      </c>
      <c r="AN133" s="186" t="str">
        <f t="shared" si="7"/>
        <v xml:space="preserve">  </v>
      </c>
      <c r="AO133" s="187" t="str">
        <f t="shared" si="8"/>
        <v xml:space="preserve">  </v>
      </c>
      <c r="AP133" s="125" t="str">
        <f t="shared" si="9"/>
        <v xml:space="preserve">  </v>
      </c>
      <c r="AQ133" s="126" t="str">
        <f t="shared" si="10"/>
        <v/>
      </c>
      <c r="AR133" s="7"/>
      <c r="AS133" s="7"/>
    </row>
    <row r="134" spans="1:45" ht="20.100000000000001" hidden="1" customHeight="1">
      <c r="A134" s="7"/>
      <c r="B134" s="7"/>
      <c r="C134" s="129">
        <f t="shared" si="11"/>
        <v>125</v>
      </c>
      <c r="D134" s="130" t="str">
        <f>IF(biodata_ipa!D134="","", biodata_ipa!D134)</f>
        <v/>
      </c>
      <c r="E134" s="129" t="str">
        <f>IF(biodata_ipa!E134="","", biodata_ipa!E134)</f>
        <v/>
      </c>
      <c r="F134" s="131" t="str">
        <f>IF(biodata_ipa!F134="","", biodata_ipa!F134)</f>
        <v/>
      </c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124" t="str">
        <f t="shared" si="6"/>
        <v/>
      </c>
      <c r="AN134" s="186" t="str">
        <f t="shared" si="7"/>
        <v xml:space="preserve">  </v>
      </c>
      <c r="AO134" s="187" t="str">
        <f t="shared" si="8"/>
        <v xml:space="preserve">  </v>
      </c>
      <c r="AP134" s="125" t="str">
        <f t="shared" si="9"/>
        <v xml:space="preserve">  </v>
      </c>
      <c r="AQ134" s="126" t="str">
        <f t="shared" si="10"/>
        <v/>
      </c>
      <c r="AR134" s="7"/>
      <c r="AS134" s="7"/>
    </row>
    <row r="135" spans="1:45" ht="20.100000000000001" hidden="1" customHeight="1">
      <c r="A135" s="7"/>
      <c r="B135" s="7"/>
      <c r="C135" s="129">
        <f t="shared" si="11"/>
        <v>126</v>
      </c>
      <c r="D135" s="130" t="str">
        <f>IF(biodata_ipa!D135="","", biodata_ipa!D135)</f>
        <v/>
      </c>
      <c r="E135" s="129" t="str">
        <f>IF(biodata_ipa!E135="","", biodata_ipa!E135)</f>
        <v/>
      </c>
      <c r="F135" s="131" t="str">
        <f>IF(biodata_ipa!F135="","", biodata_ipa!F135)</f>
        <v/>
      </c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124" t="str">
        <f t="shared" si="6"/>
        <v/>
      </c>
      <c r="AN135" s="186" t="str">
        <f t="shared" si="7"/>
        <v xml:space="preserve">  </v>
      </c>
      <c r="AO135" s="187" t="str">
        <f t="shared" si="8"/>
        <v xml:space="preserve">  </v>
      </c>
      <c r="AP135" s="125" t="str">
        <f t="shared" si="9"/>
        <v xml:space="preserve">  </v>
      </c>
      <c r="AQ135" s="126" t="str">
        <f t="shared" si="10"/>
        <v/>
      </c>
      <c r="AR135" s="7"/>
      <c r="AS135" s="7"/>
    </row>
    <row r="136" spans="1:45" ht="20.100000000000001" hidden="1" customHeight="1">
      <c r="A136" s="7"/>
      <c r="B136" s="7"/>
      <c r="C136" s="129">
        <f t="shared" si="11"/>
        <v>127</v>
      </c>
      <c r="D136" s="130" t="str">
        <f>IF(biodata_ipa!D136="","", biodata_ipa!D136)</f>
        <v/>
      </c>
      <c r="E136" s="129" t="str">
        <f>IF(biodata_ipa!E136="","", biodata_ipa!E136)</f>
        <v/>
      </c>
      <c r="F136" s="131" t="str">
        <f>IF(biodata_ipa!F136="","", biodata_ipa!F136)</f>
        <v/>
      </c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124" t="str">
        <f t="shared" si="6"/>
        <v/>
      </c>
      <c r="AN136" s="186" t="str">
        <f t="shared" si="7"/>
        <v xml:space="preserve">  </v>
      </c>
      <c r="AO136" s="187" t="str">
        <f t="shared" si="8"/>
        <v xml:space="preserve">  </v>
      </c>
      <c r="AP136" s="125" t="str">
        <f t="shared" si="9"/>
        <v xml:space="preserve">  </v>
      </c>
      <c r="AQ136" s="126" t="str">
        <f t="shared" si="10"/>
        <v/>
      </c>
      <c r="AR136" s="7"/>
      <c r="AS136" s="7"/>
    </row>
    <row r="137" spans="1:45" ht="20.100000000000001" hidden="1" customHeight="1">
      <c r="A137" s="7"/>
      <c r="B137" s="7"/>
      <c r="C137" s="129">
        <f t="shared" si="11"/>
        <v>128</v>
      </c>
      <c r="D137" s="130" t="str">
        <f>IF(biodata_ipa!D137="","", biodata_ipa!D137)</f>
        <v/>
      </c>
      <c r="E137" s="129" t="str">
        <f>IF(biodata_ipa!E137="","", biodata_ipa!E137)</f>
        <v/>
      </c>
      <c r="F137" s="131" t="str">
        <f>IF(biodata_ipa!F137="","", biodata_ipa!F137)</f>
        <v/>
      </c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124" t="str">
        <f t="shared" si="6"/>
        <v/>
      </c>
      <c r="AN137" s="186" t="str">
        <f t="shared" si="7"/>
        <v xml:space="preserve">  </v>
      </c>
      <c r="AO137" s="187" t="str">
        <f t="shared" si="8"/>
        <v xml:space="preserve">  </v>
      </c>
      <c r="AP137" s="125" t="str">
        <f t="shared" si="9"/>
        <v xml:space="preserve">  </v>
      </c>
      <c r="AQ137" s="126" t="str">
        <f t="shared" si="10"/>
        <v/>
      </c>
      <c r="AR137" s="7"/>
      <c r="AS137" s="7"/>
    </row>
    <row r="138" spans="1:45" ht="20.100000000000001" hidden="1" customHeight="1">
      <c r="A138" s="7"/>
      <c r="B138" s="7"/>
      <c r="C138" s="129">
        <f t="shared" si="11"/>
        <v>129</v>
      </c>
      <c r="D138" s="130" t="str">
        <f>IF(biodata_ipa!D138="","", biodata_ipa!D138)</f>
        <v/>
      </c>
      <c r="E138" s="129" t="str">
        <f>IF(biodata_ipa!E138="","", biodata_ipa!E138)</f>
        <v/>
      </c>
      <c r="F138" s="131" t="str">
        <f>IF(biodata_ipa!F138="","", biodata_ipa!F138)</f>
        <v/>
      </c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124" t="str">
        <f t="shared" si="6"/>
        <v/>
      </c>
      <c r="AN138" s="186" t="str">
        <f t="shared" si="7"/>
        <v xml:space="preserve">  </v>
      </c>
      <c r="AO138" s="187" t="str">
        <f t="shared" si="8"/>
        <v xml:space="preserve">  </v>
      </c>
      <c r="AP138" s="125" t="str">
        <f t="shared" si="9"/>
        <v xml:space="preserve">  </v>
      </c>
      <c r="AQ138" s="126" t="str">
        <f t="shared" si="10"/>
        <v/>
      </c>
      <c r="AR138" s="7"/>
      <c r="AS138" s="7"/>
    </row>
    <row r="139" spans="1:45" ht="20.100000000000001" hidden="1" customHeight="1">
      <c r="A139" s="7"/>
      <c r="B139" s="7"/>
      <c r="C139" s="129">
        <f t="shared" si="11"/>
        <v>130</v>
      </c>
      <c r="D139" s="130" t="str">
        <f>IF(biodata_ipa!D139="","", biodata_ipa!D139)</f>
        <v/>
      </c>
      <c r="E139" s="129" t="str">
        <f>IF(biodata_ipa!E139="","", biodata_ipa!E139)</f>
        <v/>
      </c>
      <c r="F139" s="131" t="str">
        <f>IF(biodata_ipa!F139="","", biodata_ipa!F139)</f>
        <v/>
      </c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124" t="str">
        <f t="shared" ref="AM139:AM202" si="12">IF(G139="","",SUM(G139:AL139))</f>
        <v/>
      </c>
      <c r="AN139" s="186" t="str">
        <f t="shared" ref="AN139:AN202" si="13">IFERROR(AVERAGE(G139,I139,K139,M139,O139,Q139,S139,U139,W139,Y139,AA139,AC139,AE139,AG139,AI139,AK139),"  ")</f>
        <v xml:space="preserve">  </v>
      </c>
      <c r="AO139" s="187" t="str">
        <f t="shared" ref="AO139:AO202" si="14">IFERROR(AVERAGE(H139,J139,L139,N139,P139,R139,T139,V139,X139,Z139,AB139,AD139,AF139,AH139,AJ139,AL139),"  ")</f>
        <v xml:space="preserve">  </v>
      </c>
      <c r="AP139" s="125" t="str">
        <f t="shared" ref="AP139:AP202" si="15">IFERROR(AVERAGE(G139:AL139),"  ")</f>
        <v xml:space="preserve">  </v>
      </c>
      <c r="AQ139" s="126" t="str">
        <f t="shared" ref="AQ139:AQ201" si="16">IF(AM139="","",RANK(AM139,$AM$10:$AM$209))</f>
        <v/>
      </c>
      <c r="AR139" s="7"/>
      <c r="AS139" s="7"/>
    </row>
    <row r="140" spans="1:45" ht="20.100000000000001" hidden="1" customHeight="1">
      <c r="A140" s="7"/>
      <c r="B140" s="7"/>
      <c r="C140" s="129">
        <f t="shared" ref="C140:C203" si="17">C139+1</f>
        <v>131</v>
      </c>
      <c r="D140" s="130" t="str">
        <f>IF(biodata_ipa!D140="","", biodata_ipa!D140)</f>
        <v/>
      </c>
      <c r="E140" s="129" t="str">
        <f>IF(biodata_ipa!E140="","", biodata_ipa!E140)</f>
        <v/>
      </c>
      <c r="F140" s="131" t="str">
        <f>IF(biodata_ipa!F140="","", biodata_ipa!F140)</f>
        <v/>
      </c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124" t="str">
        <f t="shared" si="12"/>
        <v/>
      </c>
      <c r="AN140" s="186" t="str">
        <f t="shared" si="13"/>
        <v xml:space="preserve">  </v>
      </c>
      <c r="AO140" s="187" t="str">
        <f t="shared" si="14"/>
        <v xml:space="preserve">  </v>
      </c>
      <c r="AP140" s="125" t="str">
        <f t="shared" si="15"/>
        <v xml:space="preserve">  </v>
      </c>
      <c r="AQ140" s="126" t="str">
        <f t="shared" si="16"/>
        <v/>
      </c>
      <c r="AR140" s="7"/>
      <c r="AS140" s="7"/>
    </row>
    <row r="141" spans="1:45" ht="20.100000000000001" hidden="1" customHeight="1">
      <c r="A141" s="7"/>
      <c r="B141" s="7"/>
      <c r="C141" s="129">
        <f t="shared" si="17"/>
        <v>132</v>
      </c>
      <c r="D141" s="130" t="str">
        <f>IF(biodata_ipa!D141="","", biodata_ipa!D141)</f>
        <v/>
      </c>
      <c r="E141" s="129" t="str">
        <f>IF(biodata_ipa!E141="","", biodata_ipa!E141)</f>
        <v/>
      </c>
      <c r="F141" s="131" t="str">
        <f>IF(biodata_ipa!F141="","", biodata_ipa!F141)</f>
        <v/>
      </c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124" t="str">
        <f t="shared" si="12"/>
        <v/>
      </c>
      <c r="AN141" s="186" t="str">
        <f t="shared" si="13"/>
        <v xml:space="preserve">  </v>
      </c>
      <c r="AO141" s="187" t="str">
        <f t="shared" si="14"/>
        <v xml:space="preserve">  </v>
      </c>
      <c r="AP141" s="125" t="str">
        <f t="shared" si="15"/>
        <v xml:space="preserve">  </v>
      </c>
      <c r="AQ141" s="126" t="str">
        <f t="shared" si="16"/>
        <v/>
      </c>
      <c r="AR141" s="7"/>
      <c r="AS141" s="7"/>
    </row>
    <row r="142" spans="1:45" ht="20.100000000000001" hidden="1" customHeight="1">
      <c r="A142" s="7"/>
      <c r="B142" s="7"/>
      <c r="C142" s="129">
        <f t="shared" si="17"/>
        <v>133</v>
      </c>
      <c r="D142" s="130" t="str">
        <f>IF(biodata_ipa!D142="","", biodata_ipa!D142)</f>
        <v/>
      </c>
      <c r="E142" s="129" t="str">
        <f>IF(biodata_ipa!E142="","", biodata_ipa!E142)</f>
        <v/>
      </c>
      <c r="F142" s="131" t="str">
        <f>IF(biodata_ipa!F142="","", biodata_ipa!F142)</f>
        <v/>
      </c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124" t="str">
        <f t="shared" si="12"/>
        <v/>
      </c>
      <c r="AN142" s="186" t="str">
        <f t="shared" si="13"/>
        <v xml:space="preserve">  </v>
      </c>
      <c r="AO142" s="187" t="str">
        <f t="shared" si="14"/>
        <v xml:space="preserve">  </v>
      </c>
      <c r="AP142" s="125" t="str">
        <f t="shared" si="15"/>
        <v xml:space="preserve">  </v>
      </c>
      <c r="AQ142" s="126" t="str">
        <f t="shared" si="16"/>
        <v/>
      </c>
      <c r="AR142" s="7"/>
      <c r="AS142" s="7"/>
    </row>
    <row r="143" spans="1:45" ht="20.100000000000001" hidden="1" customHeight="1">
      <c r="A143" s="7"/>
      <c r="B143" s="7"/>
      <c r="C143" s="129">
        <f t="shared" si="17"/>
        <v>134</v>
      </c>
      <c r="D143" s="130" t="str">
        <f>IF(biodata_ipa!D143="","", biodata_ipa!D143)</f>
        <v/>
      </c>
      <c r="E143" s="129" t="str">
        <f>IF(biodata_ipa!E143="","", biodata_ipa!E143)</f>
        <v/>
      </c>
      <c r="F143" s="131" t="str">
        <f>IF(biodata_ipa!F143="","", biodata_ipa!F143)</f>
        <v/>
      </c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124" t="str">
        <f t="shared" si="12"/>
        <v/>
      </c>
      <c r="AN143" s="186" t="str">
        <f t="shared" si="13"/>
        <v xml:space="preserve">  </v>
      </c>
      <c r="AO143" s="187" t="str">
        <f t="shared" si="14"/>
        <v xml:space="preserve">  </v>
      </c>
      <c r="AP143" s="125" t="str">
        <f t="shared" si="15"/>
        <v xml:space="preserve">  </v>
      </c>
      <c r="AQ143" s="126" t="str">
        <f t="shared" si="16"/>
        <v/>
      </c>
      <c r="AR143" s="7"/>
      <c r="AS143" s="7"/>
    </row>
    <row r="144" spans="1:45" ht="20.100000000000001" hidden="1" customHeight="1">
      <c r="A144" s="7"/>
      <c r="B144" s="7"/>
      <c r="C144" s="129">
        <f t="shared" si="17"/>
        <v>135</v>
      </c>
      <c r="D144" s="130" t="str">
        <f>IF(biodata_ipa!D144="","", biodata_ipa!D144)</f>
        <v/>
      </c>
      <c r="E144" s="129" t="str">
        <f>IF(biodata_ipa!E144="","", biodata_ipa!E144)</f>
        <v/>
      </c>
      <c r="F144" s="131" t="str">
        <f>IF(biodata_ipa!F144="","", biodata_ipa!F144)</f>
        <v/>
      </c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124" t="str">
        <f t="shared" si="12"/>
        <v/>
      </c>
      <c r="AN144" s="186" t="str">
        <f t="shared" si="13"/>
        <v xml:space="preserve">  </v>
      </c>
      <c r="AO144" s="187" t="str">
        <f t="shared" si="14"/>
        <v xml:space="preserve">  </v>
      </c>
      <c r="AP144" s="125" t="str">
        <f t="shared" si="15"/>
        <v xml:space="preserve">  </v>
      </c>
      <c r="AQ144" s="126" t="str">
        <f t="shared" si="16"/>
        <v/>
      </c>
      <c r="AR144" s="7"/>
      <c r="AS144" s="7"/>
    </row>
    <row r="145" spans="1:45" ht="20.100000000000001" hidden="1" customHeight="1">
      <c r="A145" s="7"/>
      <c r="B145" s="7"/>
      <c r="C145" s="129">
        <f t="shared" si="17"/>
        <v>136</v>
      </c>
      <c r="D145" s="130" t="str">
        <f>IF(biodata_ipa!D145="","", biodata_ipa!D145)</f>
        <v/>
      </c>
      <c r="E145" s="129" t="str">
        <f>IF(biodata_ipa!E145="","", biodata_ipa!E145)</f>
        <v/>
      </c>
      <c r="F145" s="131" t="str">
        <f>IF(biodata_ipa!F145="","", biodata_ipa!F145)</f>
        <v/>
      </c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124" t="str">
        <f t="shared" si="12"/>
        <v/>
      </c>
      <c r="AN145" s="186" t="str">
        <f t="shared" si="13"/>
        <v xml:space="preserve">  </v>
      </c>
      <c r="AO145" s="187" t="str">
        <f t="shared" si="14"/>
        <v xml:space="preserve">  </v>
      </c>
      <c r="AP145" s="125" t="str">
        <f t="shared" si="15"/>
        <v xml:space="preserve">  </v>
      </c>
      <c r="AQ145" s="126" t="str">
        <f t="shared" si="16"/>
        <v/>
      </c>
      <c r="AR145" s="7"/>
      <c r="AS145" s="7"/>
    </row>
    <row r="146" spans="1:45" ht="20.100000000000001" hidden="1" customHeight="1">
      <c r="A146" s="7"/>
      <c r="B146" s="7"/>
      <c r="C146" s="129">
        <f t="shared" si="17"/>
        <v>137</v>
      </c>
      <c r="D146" s="130" t="str">
        <f>IF(biodata_ipa!D146="","", biodata_ipa!D146)</f>
        <v/>
      </c>
      <c r="E146" s="129" t="str">
        <f>IF(biodata_ipa!E146="","", biodata_ipa!E146)</f>
        <v/>
      </c>
      <c r="F146" s="131" t="str">
        <f>IF(biodata_ipa!F146="","", biodata_ipa!F146)</f>
        <v/>
      </c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124" t="str">
        <f t="shared" si="12"/>
        <v/>
      </c>
      <c r="AN146" s="186" t="str">
        <f t="shared" si="13"/>
        <v xml:space="preserve">  </v>
      </c>
      <c r="AO146" s="187" t="str">
        <f t="shared" si="14"/>
        <v xml:space="preserve">  </v>
      </c>
      <c r="AP146" s="125" t="str">
        <f t="shared" si="15"/>
        <v xml:space="preserve">  </v>
      </c>
      <c r="AQ146" s="126" t="str">
        <f t="shared" si="16"/>
        <v/>
      </c>
      <c r="AR146" s="7"/>
      <c r="AS146" s="7"/>
    </row>
    <row r="147" spans="1:45" ht="20.100000000000001" hidden="1" customHeight="1">
      <c r="A147" s="7"/>
      <c r="B147" s="7"/>
      <c r="C147" s="129">
        <f t="shared" si="17"/>
        <v>138</v>
      </c>
      <c r="D147" s="130" t="str">
        <f>IF(biodata_ipa!D147="","", biodata_ipa!D147)</f>
        <v/>
      </c>
      <c r="E147" s="129" t="str">
        <f>IF(biodata_ipa!E147="","", biodata_ipa!E147)</f>
        <v/>
      </c>
      <c r="F147" s="131" t="str">
        <f>IF(biodata_ipa!F147="","", biodata_ipa!F147)</f>
        <v/>
      </c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124" t="str">
        <f t="shared" si="12"/>
        <v/>
      </c>
      <c r="AN147" s="186" t="str">
        <f t="shared" si="13"/>
        <v xml:space="preserve">  </v>
      </c>
      <c r="AO147" s="187" t="str">
        <f t="shared" si="14"/>
        <v xml:space="preserve">  </v>
      </c>
      <c r="AP147" s="125" t="str">
        <f t="shared" si="15"/>
        <v xml:space="preserve">  </v>
      </c>
      <c r="AQ147" s="126" t="str">
        <f t="shared" si="16"/>
        <v/>
      </c>
      <c r="AR147" s="7"/>
      <c r="AS147" s="7"/>
    </row>
    <row r="148" spans="1:45" ht="20.100000000000001" hidden="1" customHeight="1">
      <c r="A148" s="7"/>
      <c r="B148" s="7"/>
      <c r="C148" s="129">
        <f t="shared" si="17"/>
        <v>139</v>
      </c>
      <c r="D148" s="130" t="str">
        <f>IF(biodata_ipa!D148="","", biodata_ipa!D148)</f>
        <v/>
      </c>
      <c r="E148" s="129" t="str">
        <f>IF(biodata_ipa!E148="","", biodata_ipa!E148)</f>
        <v/>
      </c>
      <c r="F148" s="131" t="str">
        <f>IF(biodata_ipa!F148="","", biodata_ipa!F148)</f>
        <v/>
      </c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124" t="str">
        <f t="shared" si="12"/>
        <v/>
      </c>
      <c r="AN148" s="186" t="str">
        <f t="shared" si="13"/>
        <v xml:space="preserve">  </v>
      </c>
      <c r="AO148" s="187" t="str">
        <f t="shared" si="14"/>
        <v xml:space="preserve">  </v>
      </c>
      <c r="AP148" s="125" t="str">
        <f t="shared" si="15"/>
        <v xml:space="preserve">  </v>
      </c>
      <c r="AQ148" s="126" t="str">
        <f t="shared" si="16"/>
        <v/>
      </c>
      <c r="AR148" s="7"/>
      <c r="AS148" s="7"/>
    </row>
    <row r="149" spans="1:45" ht="20.100000000000001" hidden="1" customHeight="1">
      <c r="A149" s="7"/>
      <c r="B149" s="7"/>
      <c r="C149" s="129">
        <f t="shared" si="17"/>
        <v>140</v>
      </c>
      <c r="D149" s="130" t="str">
        <f>IF(biodata_ipa!D149="","", biodata_ipa!D149)</f>
        <v/>
      </c>
      <c r="E149" s="129" t="str">
        <f>IF(biodata_ipa!E149="","", biodata_ipa!E149)</f>
        <v/>
      </c>
      <c r="F149" s="131" t="str">
        <f>IF(biodata_ipa!F149="","", biodata_ipa!F149)</f>
        <v/>
      </c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124" t="str">
        <f t="shared" si="12"/>
        <v/>
      </c>
      <c r="AN149" s="186" t="str">
        <f t="shared" si="13"/>
        <v xml:space="preserve">  </v>
      </c>
      <c r="AO149" s="187" t="str">
        <f t="shared" si="14"/>
        <v xml:space="preserve">  </v>
      </c>
      <c r="AP149" s="125" t="str">
        <f t="shared" si="15"/>
        <v xml:space="preserve">  </v>
      </c>
      <c r="AQ149" s="126" t="str">
        <f t="shared" si="16"/>
        <v/>
      </c>
      <c r="AR149" s="7"/>
      <c r="AS149" s="7"/>
    </row>
    <row r="150" spans="1:45" ht="20.100000000000001" hidden="1" customHeight="1">
      <c r="A150" s="7"/>
      <c r="B150" s="7"/>
      <c r="C150" s="129">
        <f t="shared" si="17"/>
        <v>141</v>
      </c>
      <c r="D150" s="130" t="str">
        <f>IF(biodata_ipa!D150="","", biodata_ipa!D150)</f>
        <v/>
      </c>
      <c r="E150" s="129" t="str">
        <f>IF(biodata_ipa!E150="","", biodata_ipa!E150)</f>
        <v/>
      </c>
      <c r="F150" s="131" t="str">
        <f>IF(biodata_ipa!F150="","", biodata_ipa!F150)</f>
        <v/>
      </c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124" t="str">
        <f t="shared" si="12"/>
        <v/>
      </c>
      <c r="AN150" s="186" t="str">
        <f t="shared" si="13"/>
        <v xml:space="preserve">  </v>
      </c>
      <c r="AO150" s="187" t="str">
        <f t="shared" si="14"/>
        <v xml:space="preserve">  </v>
      </c>
      <c r="AP150" s="125" t="str">
        <f t="shared" si="15"/>
        <v xml:space="preserve">  </v>
      </c>
      <c r="AQ150" s="126" t="str">
        <f t="shared" si="16"/>
        <v/>
      </c>
      <c r="AR150" s="7"/>
      <c r="AS150" s="7"/>
    </row>
    <row r="151" spans="1:45" ht="20.100000000000001" hidden="1" customHeight="1">
      <c r="A151" s="7"/>
      <c r="B151" s="7"/>
      <c r="C151" s="129">
        <f t="shared" si="17"/>
        <v>142</v>
      </c>
      <c r="D151" s="130" t="str">
        <f>IF(biodata_ipa!D151="","", biodata_ipa!D151)</f>
        <v/>
      </c>
      <c r="E151" s="129" t="str">
        <f>IF(biodata_ipa!E151="","", biodata_ipa!E151)</f>
        <v/>
      </c>
      <c r="F151" s="131" t="str">
        <f>IF(biodata_ipa!F151="","", biodata_ipa!F151)</f>
        <v/>
      </c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124" t="str">
        <f t="shared" si="12"/>
        <v/>
      </c>
      <c r="AN151" s="186" t="str">
        <f t="shared" si="13"/>
        <v xml:space="preserve">  </v>
      </c>
      <c r="AO151" s="187" t="str">
        <f t="shared" si="14"/>
        <v xml:space="preserve">  </v>
      </c>
      <c r="AP151" s="125" t="str">
        <f t="shared" si="15"/>
        <v xml:space="preserve">  </v>
      </c>
      <c r="AQ151" s="126" t="str">
        <f t="shared" si="16"/>
        <v/>
      </c>
      <c r="AR151" s="7"/>
      <c r="AS151" s="7"/>
    </row>
    <row r="152" spans="1:45" ht="20.100000000000001" hidden="1" customHeight="1">
      <c r="A152" s="7"/>
      <c r="B152" s="7"/>
      <c r="C152" s="129">
        <f t="shared" si="17"/>
        <v>143</v>
      </c>
      <c r="D152" s="130" t="str">
        <f>IF(biodata_ipa!D152="","", biodata_ipa!D152)</f>
        <v/>
      </c>
      <c r="E152" s="129" t="str">
        <f>IF(biodata_ipa!E152="","", biodata_ipa!E152)</f>
        <v/>
      </c>
      <c r="F152" s="131" t="str">
        <f>IF(biodata_ipa!F152="","", biodata_ipa!F152)</f>
        <v/>
      </c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124" t="str">
        <f t="shared" si="12"/>
        <v/>
      </c>
      <c r="AN152" s="186" t="str">
        <f t="shared" si="13"/>
        <v xml:space="preserve">  </v>
      </c>
      <c r="AO152" s="187" t="str">
        <f t="shared" si="14"/>
        <v xml:space="preserve">  </v>
      </c>
      <c r="AP152" s="125" t="str">
        <f t="shared" si="15"/>
        <v xml:space="preserve">  </v>
      </c>
      <c r="AQ152" s="126" t="str">
        <f t="shared" si="16"/>
        <v/>
      </c>
      <c r="AR152" s="7"/>
      <c r="AS152" s="7"/>
    </row>
    <row r="153" spans="1:45" ht="20.100000000000001" hidden="1" customHeight="1">
      <c r="A153" s="7"/>
      <c r="B153" s="7"/>
      <c r="C153" s="129">
        <f t="shared" si="17"/>
        <v>144</v>
      </c>
      <c r="D153" s="130" t="str">
        <f>IF(biodata_ipa!D153="","", biodata_ipa!D153)</f>
        <v/>
      </c>
      <c r="E153" s="129" t="str">
        <f>IF(biodata_ipa!E153="","", biodata_ipa!E153)</f>
        <v/>
      </c>
      <c r="F153" s="131" t="str">
        <f>IF(biodata_ipa!F153="","", biodata_ipa!F153)</f>
        <v/>
      </c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124" t="str">
        <f t="shared" si="12"/>
        <v/>
      </c>
      <c r="AN153" s="186" t="str">
        <f t="shared" si="13"/>
        <v xml:space="preserve">  </v>
      </c>
      <c r="AO153" s="187" t="str">
        <f t="shared" si="14"/>
        <v xml:space="preserve">  </v>
      </c>
      <c r="AP153" s="125" t="str">
        <f t="shared" si="15"/>
        <v xml:space="preserve">  </v>
      </c>
      <c r="AQ153" s="126" t="str">
        <f t="shared" si="16"/>
        <v/>
      </c>
      <c r="AR153" s="7"/>
      <c r="AS153" s="7"/>
    </row>
    <row r="154" spans="1:45" ht="20.100000000000001" hidden="1" customHeight="1">
      <c r="A154" s="7"/>
      <c r="B154" s="7"/>
      <c r="C154" s="129">
        <f t="shared" si="17"/>
        <v>145</v>
      </c>
      <c r="D154" s="130" t="str">
        <f>IF(biodata_ipa!D154="","", biodata_ipa!D154)</f>
        <v/>
      </c>
      <c r="E154" s="129" t="str">
        <f>IF(biodata_ipa!E154="","", biodata_ipa!E154)</f>
        <v/>
      </c>
      <c r="F154" s="131" t="str">
        <f>IF(biodata_ipa!F154="","", biodata_ipa!F154)</f>
        <v/>
      </c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124" t="str">
        <f t="shared" si="12"/>
        <v/>
      </c>
      <c r="AN154" s="186" t="str">
        <f t="shared" si="13"/>
        <v xml:space="preserve">  </v>
      </c>
      <c r="AO154" s="187" t="str">
        <f t="shared" si="14"/>
        <v xml:space="preserve">  </v>
      </c>
      <c r="AP154" s="125" t="str">
        <f t="shared" si="15"/>
        <v xml:space="preserve">  </v>
      </c>
      <c r="AQ154" s="126" t="str">
        <f t="shared" si="16"/>
        <v/>
      </c>
      <c r="AR154" s="7"/>
      <c r="AS154" s="7"/>
    </row>
    <row r="155" spans="1:45" ht="20.100000000000001" hidden="1" customHeight="1">
      <c r="A155" s="7"/>
      <c r="B155" s="7"/>
      <c r="C155" s="129">
        <f t="shared" si="17"/>
        <v>146</v>
      </c>
      <c r="D155" s="130" t="str">
        <f>IF(biodata_ipa!D155="","", biodata_ipa!D155)</f>
        <v/>
      </c>
      <c r="E155" s="129" t="str">
        <f>IF(biodata_ipa!E155="","", biodata_ipa!E155)</f>
        <v/>
      </c>
      <c r="F155" s="131" t="str">
        <f>IF(biodata_ipa!F155="","", biodata_ipa!F155)</f>
        <v/>
      </c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124" t="str">
        <f t="shared" si="12"/>
        <v/>
      </c>
      <c r="AN155" s="186" t="str">
        <f t="shared" si="13"/>
        <v xml:space="preserve">  </v>
      </c>
      <c r="AO155" s="187" t="str">
        <f t="shared" si="14"/>
        <v xml:space="preserve">  </v>
      </c>
      <c r="AP155" s="125" t="str">
        <f t="shared" si="15"/>
        <v xml:space="preserve">  </v>
      </c>
      <c r="AQ155" s="126" t="str">
        <f t="shared" si="16"/>
        <v/>
      </c>
      <c r="AR155" s="7"/>
      <c r="AS155" s="7"/>
    </row>
    <row r="156" spans="1:45" ht="20.100000000000001" hidden="1" customHeight="1">
      <c r="A156" s="7"/>
      <c r="B156" s="7"/>
      <c r="C156" s="129">
        <f t="shared" si="17"/>
        <v>147</v>
      </c>
      <c r="D156" s="130" t="str">
        <f>IF(biodata_ipa!D156="","", biodata_ipa!D156)</f>
        <v/>
      </c>
      <c r="E156" s="129" t="str">
        <f>IF(biodata_ipa!E156="","", biodata_ipa!E156)</f>
        <v/>
      </c>
      <c r="F156" s="131" t="str">
        <f>IF(biodata_ipa!F156="","", biodata_ipa!F156)</f>
        <v/>
      </c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124" t="str">
        <f t="shared" si="12"/>
        <v/>
      </c>
      <c r="AN156" s="186" t="str">
        <f t="shared" si="13"/>
        <v xml:space="preserve">  </v>
      </c>
      <c r="AO156" s="187" t="str">
        <f t="shared" si="14"/>
        <v xml:space="preserve">  </v>
      </c>
      <c r="AP156" s="125" t="str">
        <f t="shared" si="15"/>
        <v xml:space="preserve">  </v>
      </c>
      <c r="AQ156" s="126" t="str">
        <f t="shared" si="16"/>
        <v/>
      </c>
      <c r="AR156" s="7"/>
      <c r="AS156" s="7"/>
    </row>
    <row r="157" spans="1:45" ht="20.100000000000001" hidden="1" customHeight="1">
      <c r="A157" s="7"/>
      <c r="B157" s="7"/>
      <c r="C157" s="129">
        <f t="shared" si="17"/>
        <v>148</v>
      </c>
      <c r="D157" s="130" t="str">
        <f>IF(biodata_ipa!D157="","", biodata_ipa!D157)</f>
        <v/>
      </c>
      <c r="E157" s="129" t="str">
        <f>IF(biodata_ipa!E157="","", biodata_ipa!E157)</f>
        <v/>
      </c>
      <c r="F157" s="131" t="str">
        <f>IF(biodata_ipa!F157="","", biodata_ipa!F157)</f>
        <v/>
      </c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124" t="str">
        <f t="shared" si="12"/>
        <v/>
      </c>
      <c r="AN157" s="186" t="str">
        <f t="shared" si="13"/>
        <v xml:space="preserve">  </v>
      </c>
      <c r="AO157" s="187" t="str">
        <f t="shared" si="14"/>
        <v xml:space="preserve">  </v>
      </c>
      <c r="AP157" s="125" t="str">
        <f t="shared" si="15"/>
        <v xml:space="preserve">  </v>
      </c>
      <c r="AQ157" s="126" t="str">
        <f t="shared" si="16"/>
        <v/>
      </c>
      <c r="AR157" s="7"/>
      <c r="AS157" s="7"/>
    </row>
    <row r="158" spans="1:45" ht="20.100000000000001" hidden="1" customHeight="1">
      <c r="A158" s="7"/>
      <c r="B158" s="7"/>
      <c r="C158" s="129">
        <f t="shared" si="17"/>
        <v>149</v>
      </c>
      <c r="D158" s="130" t="str">
        <f>IF(biodata_ipa!D158="","", biodata_ipa!D158)</f>
        <v/>
      </c>
      <c r="E158" s="129" t="str">
        <f>IF(biodata_ipa!E158="","", biodata_ipa!E158)</f>
        <v/>
      </c>
      <c r="F158" s="131" t="str">
        <f>IF(biodata_ipa!F158="","", biodata_ipa!F158)</f>
        <v/>
      </c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124" t="str">
        <f t="shared" si="12"/>
        <v/>
      </c>
      <c r="AN158" s="186" t="str">
        <f t="shared" si="13"/>
        <v xml:space="preserve">  </v>
      </c>
      <c r="AO158" s="187" t="str">
        <f t="shared" si="14"/>
        <v xml:space="preserve">  </v>
      </c>
      <c r="AP158" s="125" t="str">
        <f t="shared" si="15"/>
        <v xml:space="preserve">  </v>
      </c>
      <c r="AQ158" s="126" t="str">
        <f t="shared" si="16"/>
        <v/>
      </c>
      <c r="AR158" s="7"/>
      <c r="AS158" s="7"/>
    </row>
    <row r="159" spans="1:45" ht="20.100000000000001" hidden="1" customHeight="1">
      <c r="A159" s="7"/>
      <c r="B159" s="7"/>
      <c r="C159" s="129">
        <f t="shared" si="17"/>
        <v>150</v>
      </c>
      <c r="D159" s="130" t="str">
        <f>IF(biodata_ipa!D159="","", biodata_ipa!D159)</f>
        <v/>
      </c>
      <c r="E159" s="129" t="str">
        <f>IF(biodata_ipa!E159="","", biodata_ipa!E159)</f>
        <v/>
      </c>
      <c r="F159" s="131" t="str">
        <f>IF(biodata_ipa!F159="","", biodata_ipa!F159)</f>
        <v/>
      </c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124" t="str">
        <f t="shared" si="12"/>
        <v/>
      </c>
      <c r="AN159" s="186" t="str">
        <f t="shared" si="13"/>
        <v xml:space="preserve">  </v>
      </c>
      <c r="AO159" s="187" t="str">
        <f t="shared" si="14"/>
        <v xml:space="preserve">  </v>
      </c>
      <c r="AP159" s="125" t="str">
        <f t="shared" si="15"/>
        <v xml:space="preserve">  </v>
      </c>
      <c r="AQ159" s="126" t="str">
        <f t="shared" si="16"/>
        <v/>
      </c>
      <c r="AR159" s="7"/>
      <c r="AS159" s="7"/>
    </row>
    <row r="160" spans="1:45" ht="20.100000000000001" hidden="1" customHeight="1">
      <c r="A160" s="7"/>
      <c r="B160" s="7"/>
      <c r="C160" s="129">
        <f t="shared" si="17"/>
        <v>151</v>
      </c>
      <c r="D160" s="130" t="str">
        <f>IF(biodata_ipa!D160="","", biodata_ipa!D160)</f>
        <v/>
      </c>
      <c r="E160" s="129" t="str">
        <f>IF(biodata_ipa!E160="","", biodata_ipa!E160)</f>
        <v/>
      </c>
      <c r="F160" s="131" t="str">
        <f>IF(biodata_ipa!F160="","", biodata_ipa!F160)</f>
        <v/>
      </c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124" t="str">
        <f t="shared" si="12"/>
        <v/>
      </c>
      <c r="AN160" s="186" t="str">
        <f t="shared" si="13"/>
        <v xml:space="preserve">  </v>
      </c>
      <c r="AO160" s="187" t="str">
        <f t="shared" si="14"/>
        <v xml:space="preserve">  </v>
      </c>
      <c r="AP160" s="125" t="str">
        <f t="shared" si="15"/>
        <v xml:space="preserve">  </v>
      </c>
      <c r="AQ160" s="126" t="str">
        <f t="shared" si="16"/>
        <v/>
      </c>
      <c r="AR160" s="7"/>
      <c r="AS160" s="7"/>
    </row>
    <row r="161" spans="1:45" ht="20.100000000000001" hidden="1" customHeight="1">
      <c r="A161" s="7"/>
      <c r="B161" s="7"/>
      <c r="C161" s="129">
        <f t="shared" si="17"/>
        <v>152</v>
      </c>
      <c r="D161" s="130" t="str">
        <f>IF(biodata_ipa!D161="","", biodata_ipa!D161)</f>
        <v/>
      </c>
      <c r="E161" s="129" t="str">
        <f>IF(biodata_ipa!E161="","", biodata_ipa!E161)</f>
        <v/>
      </c>
      <c r="F161" s="131" t="str">
        <f>IF(biodata_ipa!F161="","", biodata_ipa!F161)</f>
        <v/>
      </c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124" t="str">
        <f t="shared" si="12"/>
        <v/>
      </c>
      <c r="AN161" s="186" t="str">
        <f t="shared" si="13"/>
        <v xml:space="preserve">  </v>
      </c>
      <c r="AO161" s="187" t="str">
        <f t="shared" si="14"/>
        <v xml:space="preserve">  </v>
      </c>
      <c r="AP161" s="125" t="str">
        <f t="shared" si="15"/>
        <v xml:space="preserve">  </v>
      </c>
      <c r="AQ161" s="126" t="str">
        <f t="shared" si="16"/>
        <v/>
      </c>
      <c r="AR161" s="7"/>
      <c r="AS161" s="7"/>
    </row>
    <row r="162" spans="1:45" ht="20.100000000000001" hidden="1" customHeight="1">
      <c r="A162" s="7"/>
      <c r="B162" s="7"/>
      <c r="C162" s="129">
        <f t="shared" si="17"/>
        <v>153</v>
      </c>
      <c r="D162" s="130" t="str">
        <f>IF(biodata_ipa!D162="","", biodata_ipa!D162)</f>
        <v/>
      </c>
      <c r="E162" s="129" t="str">
        <f>IF(biodata_ipa!E162="","", biodata_ipa!E162)</f>
        <v/>
      </c>
      <c r="F162" s="131" t="str">
        <f>IF(biodata_ipa!F162="","", biodata_ipa!F162)</f>
        <v/>
      </c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124" t="str">
        <f t="shared" si="12"/>
        <v/>
      </c>
      <c r="AN162" s="186" t="str">
        <f t="shared" si="13"/>
        <v xml:space="preserve">  </v>
      </c>
      <c r="AO162" s="187" t="str">
        <f t="shared" si="14"/>
        <v xml:space="preserve">  </v>
      </c>
      <c r="AP162" s="125" t="str">
        <f t="shared" si="15"/>
        <v xml:space="preserve">  </v>
      </c>
      <c r="AQ162" s="126" t="str">
        <f t="shared" si="16"/>
        <v/>
      </c>
      <c r="AR162" s="7"/>
      <c r="AS162" s="7"/>
    </row>
    <row r="163" spans="1:45" ht="20.100000000000001" hidden="1" customHeight="1">
      <c r="A163" s="7"/>
      <c r="B163" s="7"/>
      <c r="C163" s="129">
        <f t="shared" si="17"/>
        <v>154</v>
      </c>
      <c r="D163" s="130" t="str">
        <f>IF(biodata_ipa!D163="","", biodata_ipa!D163)</f>
        <v/>
      </c>
      <c r="E163" s="129" t="str">
        <f>IF(biodata_ipa!E163="","", biodata_ipa!E163)</f>
        <v/>
      </c>
      <c r="F163" s="131" t="str">
        <f>IF(biodata_ipa!F163="","", biodata_ipa!F163)</f>
        <v/>
      </c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124" t="str">
        <f t="shared" si="12"/>
        <v/>
      </c>
      <c r="AN163" s="186" t="str">
        <f t="shared" si="13"/>
        <v xml:space="preserve">  </v>
      </c>
      <c r="AO163" s="187" t="str">
        <f t="shared" si="14"/>
        <v xml:space="preserve">  </v>
      </c>
      <c r="AP163" s="125" t="str">
        <f t="shared" si="15"/>
        <v xml:space="preserve">  </v>
      </c>
      <c r="AQ163" s="126" t="str">
        <f t="shared" si="16"/>
        <v/>
      </c>
      <c r="AR163" s="7"/>
      <c r="AS163" s="7"/>
    </row>
    <row r="164" spans="1:45" ht="20.100000000000001" hidden="1" customHeight="1">
      <c r="A164" s="7"/>
      <c r="B164" s="7"/>
      <c r="C164" s="129">
        <f t="shared" si="17"/>
        <v>155</v>
      </c>
      <c r="D164" s="130" t="str">
        <f>IF(biodata_ipa!D164="","", biodata_ipa!D164)</f>
        <v/>
      </c>
      <c r="E164" s="129" t="str">
        <f>IF(biodata_ipa!E164="","", biodata_ipa!E164)</f>
        <v/>
      </c>
      <c r="F164" s="131" t="str">
        <f>IF(biodata_ipa!F164="","", biodata_ipa!F164)</f>
        <v/>
      </c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124" t="str">
        <f t="shared" si="12"/>
        <v/>
      </c>
      <c r="AN164" s="186" t="str">
        <f t="shared" si="13"/>
        <v xml:space="preserve">  </v>
      </c>
      <c r="AO164" s="187" t="str">
        <f t="shared" si="14"/>
        <v xml:space="preserve">  </v>
      </c>
      <c r="AP164" s="125" t="str">
        <f t="shared" si="15"/>
        <v xml:space="preserve">  </v>
      </c>
      <c r="AQ164" s="126" t="str">
        <f t="shared" si="16"/>
        <v/>
      </c>
      <c r="AR164" s="7"/>
      <c r="AS164" s="7"/>
    </row>
    <row r="165" spans="1:45" ht="20.100000000000001" hidden="1" customHeight="1">
      <c r="A165" s="7"/>
      <c r="B165" s="7"/>
      <c r="C165" s="129">
        <f t="shared" si="17"/>
        <v>156</v>
      </c>
      <c r="D165" s="130" t="str">
        <f>IF(biodata_ipa!D165="","", biodata_ipa!D165)</f>
        <v/>
      </c>
      <c r="E165" s="129" t="str">
        <f>IF(biodata_ipa!E165="","", biodata_ipa!E165)</f>
        <v/>
      </c>
      <c r="F165" s="131" t="str">
        <f>IF(biodata_ipa!F165="","", biodata_ipa!F165)</f>
        <v/>
      </c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124" t="str">
        <f t="shared" si="12"/>
        <v/>
      </c>
      <c r="AN165" s="186" t="str">
        <f t="shared" si="13"/>
        <v xml:space="preserve">  </v>
      </c>
      <c r="AO165" s="187" t="str">
        <f t="shared" si="14"/>
        <v xml:space="preserve">  </v>
      </c>
      <c r="AP165" s="125" t="str">
        <f t="shared" si="15"/>
        <v xml:space="preserve">  </v>
      </c>
      <c r="AQ165" s="126" t="str">
        <f t="shared" si="16"/>
        <v/>
      </c>
      <c r="AR165" s="7"/>
      <c r="AS165" s="7"/>
    </row>
    <row r="166" spans="1:45" ht="20.100000000000001" hidden="1" customHeight="1">
      <c r="A166" s="7"/>
      <c r="B166" s="7"/>
      <c r="C166" s="129">
        <f t="shared" si="17"/>
        <v>157</v>
      </c>
      <c r="D166" s="130" t="str">
        <f>IF(biodata_ipa!D166="","", biodata_ipa!D166)</f>
        <v/>
      </c>
      <c r="E166" s="129" t="str">
        <f>IF(biodata_ipa!E166="","", biodata_ipa!E166)</f>
        <v/>
      </c>
      <c r="F166" s="131" t="str">
        <f>IF(biodata_ipa!F166="","", biodata_ipa!F166)</f>
        <v/>
      </c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124" t="str">
        <f t="shared" si="12"/>
        <v/>
      </c>
      <c r="AN166" s="186" t="str">
        <f t="shared" si="13"/>
        <v xml:space="preserve">  </v>
      </c>
      <c r="AO166" s="187" t="str">
        <f t="shared" si="14"/>
        <v xml:space="preserve">  </v>
      </c>
      <c r="AP166" s="125" t="str">
        <f t="shared" si="15"/>
        <v xml:space="preserve">  </v>
      </c>
      <c r="AQ166" s="126" t="str">
        <f t="shared" si="16"/>
        <v/>
      </c>
      <c r="AR166" s="7"/>
      <c r="AS166" s="7"/>
    </row>
    <row r="167" spans="1:45" ht="20.100000000000001" hidden="1" customHeight="1">
      <c r="A167" s="7"/>
      <c r="B167" s="7"/>
      <c r="C167" s="129">
        <f t="shared" si="17"/>
        <v>158</v>
      </c>
      <c r="D167" s="130" t="str">
        <f>IF(biodata_ipa!D167="","", biodata_ipa!D167)</f>
        <v/>
      </c>
      <c r="E167" s="129" t="str">
        <f>IF(biodata_ipa!E167="","", biodata_ipa!E167)</f>
        <v/>
      </c>
      <c r="F167" s="131" t="str">
        <f>IF(biodata_ipa!F167="","", biodata_ipa!F167)</f>
        <v/>
      </c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124" t="str">
        <f t="shared" si="12"/>
        <v/>
      </c>
      <c r="AN167" s="186" t="str">
        <f t="shared" si="13"/>
        <v xml:space="preserve">  </v>
      </c>
      <c r="AO167" s="187" t="str">
        <f t="shared" si="14"/>
        <v xml:space="preserve">  </v>
      </c>
      <c r="AP167" s="125" t="str">
        <f t="shared" si="15"/>
        <v xml:space="preserve">  </v>
      </c>
      <c r="AQ167" s="126" t="str">
        <f t="shared" si="16"/>
        <v/>
      </c>
      <c r="AR167" s="7"/>
      <c r="AS167" s="7"/>
    </row>
    <row r="168" spans="1:45" ht="20.100000000000001" hidden="1" customHeight="1">
      <c r="A168" s="7"/>
      <c r="B168" s="7"/>
      <c r="C168" s="129">
        <f t="shared" si="17"/>
        <v>159</v>
      </c>
      <c r="D168" s="130" t="str">
        <f>IF(biodata_ipa!D168="","", biodata_ipa!D168)</f>
        <v/>
      </c>
      <c r="E168" s="129" t="str">
        <f>IF(biodata_ipa!E168="","", biodata_ipa!E168)</f>
        <v/>
      </c>
      <c r="F168" s="131" t="str">
        <f>IF(biodata_ipa!F168="","", biodata_ipa!F168)</f>
        <v/>
      </c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124" t="str">
        <f t="shared" si="12"/>
        <v/>
      </c>
      <c r="AN168" s="186" t="str">
        <f t="shared" si="13"/>
        <v xml:space="preserve">  </v>
      </c>
      <c r="AO168" s="187" t="str">
        <f t="shared" si="14"/>
        <v xml:space="preserve">  </v>
      </c>
      <c r="AP168" s="125" t="str">
        <f t="shared" si="15"/>
        <v xml:space="preserve">  </v>
      </c>
      <c r="AQ168" s="126" t="str">
        <f t="shared" si="16"/>
        <v/>
      </c>
      <c r="AR168" s="7"/>
      <c r="AS168" s="7"/>
    </row>
    <row r="169" spans="1:45" ht="20.100000000000001" hidden="1" customHeight="1">
      <c r="A169" s="7"/>
      <c r="B169" s="7"/>
      <c r="C169" s="129">
        <f t="shared" si="17"/>
        <v>160</v>
      </c>
      <c r="D169" s="130" t="str">
        <f>IF(biodata_ipa!D169="","", biodata_ipa!D169)</f>
        <v/>
      </c>
      <c r="E169" s="129" t="str">
        <f>IF(biodata_ipa!E169="","", biodata_ipa!E169)</f>
        <v/>
      </c>
      <c r="F169" s="131" t="str">
        <f>IF(biodata_ipa!F169="","", biodata_ipa!F169)</f>
        <v/>
      </c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124" t="str">
        <f t="shared" si="12"/>
        <v/>
      </c>
      <c r="AN169" s="186" t="str">
        <f t="shared" si="13"/>
        <v xml:space="preserve">  </v>
      </c>
      <c r="AO169" s="187" t="str">
        <f t="shared" si="14"/>
        <v xml:space="preserve">  </v>
      </c>
      <c r="AP169" s="125" t="str">
        <f t="shared" si="15"/>
        <v xml:space="preserve">  </v>
      </c>
      <c r="AQ169" s="126" t="str">
        <f t="shared" si="16"/>
        <v/>
      </c>
      <c r="AR169" s="7"/>
      <c r="AS169" s="7"/>
    </row>
    <row r="170" spans="1:45" ht="20.100000000000001" hidden="1" customHeight="1">
      <c r="A170" s="7"/>
      <c r="B170" s="7"/>
      <c r="C170" s="129">
        <f t="shared" si="17"/>
        <v>161</v>
      </c>
      <c r="D170" s="130" t="str">
        <f>IF(biodata_ipa!D170="","", biodata_ipa!D170)</f>
        <v/>
      </c>
      <c r="E170" s="129" t="str">
        <f>IF(biodata_ipa!E170="","", biodata_ipa!E170)</f>
        <v/>
      </c>
      <c r="F170" s="131" t="str">
        <f>IF(biodata_ipa!F170="","", biodata_ipa!F170)</f>
        <v/>
      </c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124" t="str">
        <f t="shared" si="12"/>
        <v/>
      </c>
      <c r="AN170" s="186" t="str">
        <f t="shared" si="13"/>
        <v xml:space="preserve">  </v>
      </c>
      <c r="AO170" s="187" t="str">
        <f t="shared" si="14"/>
        <v xml:space="preserve">  </v>
      </c>
      <c r="AP170" s="125" t="str">
        <f t="shared" si="15"/>
        <v xml:space="preserve">  </v>
      </c>
      <c r="AQ170" s="126" t="str">
        <f t="shared" si="16"/>
        <v/>
      </c>
      <c r="AR170" s="7"/>
      <c r="AS170" s="7"/>
    </row>
    <row r="171" spans="1:45" ht="20.100000000000001" hidden="1" customHeight="1">
      <c r="A171" s="7"/>
      <c r="B171" s="7"/>
      <c r="C171" s="129">
        <f t="shared" si="17"/>
        <v>162</v>
      </c>
      <c r="D171" s="130" t="str">
        <f>IF(biodata_ipa!D171="","", biodata_ipa!D171)</f>
        <v/>
      </c>
      <c r="E171" s="129" t="str">
        <f>IF(biodata_ipa!E171="","", biodata_ipa!E171)</f>
        <v/>
      </c>
      <c r="F171" s="131" t="str">
        <f>IF(biodata_ipa!F171="","", biodata_ipa!F171)</f>
        <v/>
      </c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124" t="str">
        <f t="shared" si="12"/>
        <v/>
      </c>
      <c r="AN171" s="186" t="str">
        <f t="shared" si="13"/>
        <v xml:space="preserve">  </v>
      </c>
      <c r="AO171" s="187" t="str">
        <f t="shared" si="14"/>
        <v xml:space="preserve">  </v>
      </c>
      <c r="AP171" s="125" t="str">
        <f t="shared" si="15"/>
        <v xml:space="preserve">  </v>
      </c>
      <c r="AQ171" s="126" t="str">
        <f t="shared" si="16"/>
        <v/>
      </c>
      <c r="AR171" s="7"/>
      <c r="AS171" s="7"/>
    </row>
    <row r="172" spans="1:45" ht="20.100000000000001" hidden="1" customHeight="1">
      <c r="A172" s="7"/>
      <c r="B172" s="7"/>
      <c r="C172" s="129">
        <f t="shared" si="17"/>
        <v>163</v>
      </c>
      <c r="D172" s="130" t="str">
        <f>IF(biodata_ipa!D172="","", biodata_ipa!D172)</f>
        <v/>
      </c>
      <c r="E172" s="129" t="str">
        <f>IF(biodata_ipa!E172="","", biodata_ipa!E172)</f>
        <v/>
      </c>
      <c r="F172" s="131" t="str">
        <f>IF(biodata_ipa!F172="","", biodata_ipa!F172)</f>
        <v/>
      </c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124" t="str">
        <f t="shared" si="12"/>
        <v/>
      </c>
      <c r="AN172" s="186" t="str">
        <f t="shared" si="13"/>
        <v xml:space="preserve">  </v>
      </c>
      <c r="AO172" s="187" t="str">
        <f t="shared" si="14"/>
        <v xml:space="preserve">  </v>
      </c>
      <c r="AP172" s="125" t="str">
        <f t="shared" si="15"/>
        <v xml:space="preserve">  </v>
      </c>
      <c r="AQ172" s="126" t="str">
        <f t="shared" si="16"/>
        <v/>
      </c>
      <c r="AR172" s="7"/>
      <c r="AS172" s="7"/>
    </row>
    <row r="173" spans="1:45" ht="20.100000000000001" hidden="1" customHeight="1">
      <c r="A173" s="7"/>
      <c r="B173" s="7"/>
      <c r="C173" s="129">
        <f t="shared" si="17"/>
        <v>164</v>
      </c>
      <c r="D173" s="130" t="str">
        <f>IF(biodata_ipa!D173="","", biodata_ipa!D173)</f>
        <v/>
      </c>
      <c r="E173" s="129" t="str">
        <f>IF(biodata_ipa!E173="","", biodata_ipa!E173)</f>
        <v/>
      </c>
      <c r="F173" s="131" t="str">
        <f>IF(biodata_ipa!F173="","", biodata_ipa!F173)</f>
        <v/>
      </c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124" t="str">
        <f t="shared" si="12"/>
        <v/>
      </c>
      <c r="AN173" s="186" t="str">
        <f t="shared" si="13"/>
        <v xml:space="preserve">  </v>
      </c>
      <c r="AO173" s="187" t="str">
        <f t="shared" si="14"/>
        <v xml:space="preserve">  </v>
      </c>
      <c r="AP173" s="125" t="str">
        <f t="shared" si="15"/>
        <v xml:space="preserve">  </v>
      </c>
      <c r="AQ173" s="126" t="str">
        <f t="shared" si="16"/>
        <v/>
      </c>
      <c r="AR173" s="7"/>
      <c r="AS173" s="7"/>
    </row>
    <row r="174" spans="1:45" ht="20.100000000000001" hidden="1" customHeight="1">
      <c r="A174" s="7"/>
      <c r="B174" s="7"/>
      <c r="C174" s="129">
        <f t="shared" si="17"/>
        <v>165</v>
      </c>
      <c r="D174" s="130" t="str">
        <f>IF(biodata_ipa!D174="","", biodata_ipa!D174)</f>
        <v/>
      </c>
      <c r="E174" s="129" t="str">
        <f>IF(biodata_ipa!E174="","", biodata_ipa!E174)</f>
        <v/>
      </c>
      <c r="F174" s="131" t="str">
        <f>IF(biodata_ipa!F174="","", biodata_ipa!F174)</f>
        <v/>
      </c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124" t="str">
        <f t="shared" si="12"/>
        <v/>
      </c>
      <c r="AN174" s="186" t="str">
        <f t="shared" si="13"/>
        <v xml:space="preserve">  </v>
      </c>
      <c r="AO174" s="187" t="str">
        <f t="shared" si="14"/>
        <v xml:space="preserve">  </v>
      </c>
      <c r="AP174" s="125" t="str">
        <f t="shared" si="15"/>
        <v xml:space="preserve">  </v>
      </c>
      <c r="AQ174" s="126" t="str">
        <f t="shared" si="16"/>
        <v/>
      </c>
      <c r="AR174" s="7"/>
      <c r="AS174" s="7"/>
    </row>
    <row r="175" spans="1:45" ht="20.100000000000001" hidden="1" customHeight="1">
      <c r="A175" s="7"/>
      <c r="B175" s="7"/>
      <c r="C175" s="129">
        <f t="shared" si="17"/>
        <v>166</v>
      </c>
      <c r="D175" s="130" t="str">
        <f>IF(biodata_ipa!D175="","", biodata_ipa!D175)</f>
        <v/>
      </c>
      <c r="E175" s="129" t="str">
        <f>IF(biodata_ipa!E175="","", biodata_ipa!E175)</f>
        <v/>
      </c>
      <c r="F175" s="131" t="str">
        <f>IF(biodata_ipa!F175="","", biodata_ipa!F175)</f>
        <v/>
      </c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124" t="str">
        <f t="shared" si="12"/>
        <v/>
      </c>
      <c r="AN175" s="186" t="str">
        <f t="shared" si="13"/>
        <v xml:space="preserve">  </v>
      </c>
      <c r="AO175" s="187" t="str">
        <f t="shared" si="14"/>
        <v xml:space="preserve">  </v>
      </c>
      <c r="AP175" s="125" t="str">
        <f t="shared" si="15"/>
        <v xml:space="preserve">  </v>
      </c>
      <c r="AQ175" s="126" t="str">
        <f t="shared" si="16"/>
        <v/>
      </c>
      <c r="AR175" s="7"/>
      <c r="AS175" s="7"/>
    </row>
    <row r="176" spans="1:45" ht="20.100000000000001" hidden="1" customHeight="1">
      <c r="A176" s="7"/>
      <c r="B176" s="7"/>
      <c r="C176" s="129">
        <f t="shared" si="17"/>
        <v>167</v>
      </c>
      <c r="D176" s="130" t="str">
        <f>IF(biodata_ipa!D176="","", biodata_ipa!D176)</f>
        <v/>
      </c>
      <c r="E176" s="129" t="str">
        <f>IF(biodata_ipa!E176="","", biodata_ipa!E176)</f>
        <v/>
      </c>
      <c r="F176" s="131" t="str">
        <f>IF(biodata_ipa!F176="","", biodata_ipa!F176)</f>
        <v/>
      </c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124" t="str">
        <f t="shared" si="12"/>
        <v/>
      </c>
      <c r="AN176" s="186" t="str">
        <f t="shared" si="13"/>
        <v xml:space="preserve">  </v>
      </c>
      <c r="AO176" s="187" t="str">
        <f t="shared" si="14"/>
        <v xml:space="preserve">  </v>
      </c>
      <c r="AP176" s="125" t="str">
        <f t="shared" si="15"/>
        <v xml:space="preserve">  </v>
      </c>
      <c r="AQ176" s="126" t="str">
        <f t="shared" si="16"/>
        <v/>
      </c>
      <c r="AR176" s="7"/>
      <c r="AS176" s="7"/>
    </row>
    <row r="177" spans="1:45" ht="20.100000000000001" hidden="1" customHeight="1">
      <c r="A177" s="7"/>
      <c r="B177" s="7"/>
      <c r="C177" s="129">
        <f t="shared" si="17"/>
        <v>168</v>
      </c>
      <c r="D177" s="130" t="str">
        <f>IF(biodata_ipa!D177="","", biodata_ipa!D177)</f>
        <v/>
      </c>
      <c r="E177" s="129" t="str">
        <f>IF(biodata_ipa!E177="","", biodata_ipa!E177)</f>
        <v/>
      </c>
      <c r="F177" s="131" t="str">
        <f>IF(biodata_ipa!F177="","", biodata_ipa!F177)</f>
        <v/>
      </c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124" t="str">
        <f t="shared" si="12"/>
        <v/>
      </c>
      <c r="AN177" s="186" t="str">
        <f t="shared" si="13"/>
        <v xml:space="preserve">  </v>
      </c>
      <c r="AO177" s="187" t="str">
        <f t="shared" si="14"/>
        <v xml:space="preserve">  </v>
      </c>
      <c r="AP177" s="125" t="str">
        <f t="shared" si="15"/>
        <v xml:space="preserve">  </v>
      </c>
      <c r="AQ177" s="126" t="str">
        <f t="shared" si="16"/>
        <v/>
      </c>
      <c r="AR177" s="7"/>
      <c r="AS177" s="7"/>
    </row>
    <row r="178" spans="1:45" ht="20.100000000000001" hidden="1" customHeight="1">
      <c r="A178" s="7"/>
      <c r="B178" s="7"/>
      <c r="C178" s="129">
        <f t="shared" si="17"/>
        <v>169</v>
      </c>
      <c r="D178" s="130" t="str">
        <f>IF(biodata_ipa!D178="","", biodata_ipa!D178)</f>
        <v/>
      </c>
      <c r="E178" s="129" t="str">
        <f>IF(biodata_ipa!E178="","", biodata_ipa!E178)</f>
        <v/>
      </c>
      <c r="F178" s="131" t="str">
        <f>IF(biodata_ipa!F178="","", biodata_ipa!F178)</f>
        <v/>
      </c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124" t="str">
        <f t="shared" si="12"/>
        <v/>
      </c>
      <c r="AN178" s="186" t="str">
        <f t="shared" si="13"/>
        <v xml:space="preserve">  </v>
      </c>
      <c r="AO178" s="187" t="str">
        <f t="shared" si="14"/>
        <v xml:space="preserve">  </v>
      </c>
      <c r="AP178" s="125" t="str">
        <f t="shared" si="15"/>
        <v xml:space="preserve">  </v>
      </c>
      <c r="AQ178" s="126" t="str">
        <f t="shared" si="16"/>
        <v/>
      </c>
      <c r="AR178" s="7"/>
      <c r="AS178" s="7"/>
    </row>
    <row r="179" spans="1:45" ht="20.100000000000001" hidden="1" customHeight="1">
      <c r="A179" s="7"/>
      <c r="B179" s="7"/>
      <c r="C179" s="129">
        <f t="shared" si="17"/>
        <v>170</v>
      </c>
      <c r="D179" s="130" t="str">
        <f>IF(biodata_ipa!D179="","", biodata_ipa!D179)</f>
        <v/>
      </c>
      <c r="E179" s="129" t="str">
        <f>IF(biodata_ipa!E179="","", biodata_ipa!E179)</f>
        <v/>
      </c>
      <c r="F179" s="131" t="str">
        <f>IF(biodata_ipa!F179="","", biodata_ipa!F179)</f>
        <v/>
      </c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124" t="str">
        <f t="shared" si="12"/>
        <v/>
      </c>
      <c r="AN179" s="186" t="str">
        <f t="shared" si="13"/>
        <v xml:space="preserve">  </v>
      </c>
      <c r="AO179" s="187" t="str">
        <f t="shared" si="14"/>
        <v xml:space="preserve">  </v>
      </c>
      <c r="AP179" s="125" t="str">
        <f t="shared" si="15"/>
        <v xml:space="preserve">  </v>
      </c>
      <c r="AQ179" s="126" t="str">
        <f t="shared" si="16"/>
        <v/>
      </c>
      <c r="AR179" s="7"/>
      <c r="AS179" s="7"/>
    </row>
    <row r="180" spans="1:45" ht="20.100000000000001" hidden="1" customHeight="1">
      <c r="A180" s="7"/>
      <c r="B180" s="7"/>
      <c r="C180" s="129">
        <f t="shared" si="17"/>
        <v>171</v>
      </c>
      <c r="D180" s="130" t="str">
        <f>IF(biodata_ipa!D180="","", biodata_ipa!D180)</f>
        <v/>
      </c>
      <c r="E180" s="129" t="str">
        <f>IF(biodata_ipa!E180="","", biodata_ipa!E180)</f>
        <v/>
      </c>
      <c r="F180" s="131" t="str">
        <f>IF(biodata_ipa!F180="","", biodata_ipa!F180)</f>
        <v/>
      </c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124" t="str">
        <f t="shared" si="12"/>
        <v/>
      </c>
      <c r="AN180" s="186" t="str">
        <f t="shared" si="13"/>
        <v xml:space="preserve">  </v>
      </c>
      <c r="AO180" s="187" t="str">
        <f t="shared" si="14"/>
        <v xml:space="preserve">  </v>
      </c>
      <c r="AP180" s="125" t="str">
        <f t="shared" si="15"/>
        <v xml:space="preserve">  </v>
      </c>
      <c r="AQ180" s="126" t="str">
        <f t="shared" si="16"/>
        <v/>
      </c>
      <c r="AR180" s="7"/>
      <c r="AS180" s="7"/>
    </row>
    <row r="181" spans="1:45" ht="20.100000000000001" hidden="1" customHeight="1">
      <c r="A181" s="7"/>
      <c r="B181" s="7"/>
      <c r="C181" s="129">
        <f t="shared" si="17"/>
        <v>172</v>
      </c>
      <c r="D181" s="130" t="str">
        <f>IF(biodata_ipa!D181="","", biodata_ipa!D181)</f>
        <v/>
      </c>
      <c r="E181" s="129" t="str">
        <f>IF(biodata_ipa!E181="","", biodata_ipa!E181)</f>
        <v/>
      </c>
      <c r="F181" s="131" t="str">
        <f>IF(biodata_ipa!F181="","", biodata_ipa!F181)</f>
        <v/>
      </c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124" t="str">
        <f t="shared" si="12"/>
        <v/>
      </c>
      <c r="AN181" s="186" t="str">
        <f t="shared" si="13"/>
        <v xml:space="preserve">  </v>
      </c>
      <c r="AO181" s="187" t="str">
        <f t="shared" si="14"/>
        <v xml:space="preserve">  </v>
      </c>
      <c r="AP181" s="125" t="str">
        <f t="shared" si="15"/>
        <v xml:space="preserve">  </v>
      </c>
      <c r="AQ181" s="126" t="str">
        <f t="shared" si="16"/>
        <v/>
      </c>
      <c r="AR181" s="7"/>
      <c r="AS181" s="7"/>
    </row>
    <row r="182" spans="1:45" ht="20.100000000000001" hidden="1" customHeight="1">
      <c r="A182" s="7"/>
      <c r="B182" s="7"/>
      <c r="C182" s="129">
        <f t="shared" si="17"/>
        <v>173</v>
      </c>
      <c r="D182" s="130" t="str">
        <f>IF(biodata_ipa!D182="","", biodata_ipa!D182)</f>
        <v/>
      </c>
      <c r="E182" s="129" t="str">
        <f>IF(biodata_ipa!E182="","", biodata_ipa!E182)</f>
        <v/>
      </c>
      <c r="F182" s="131" t="str">
        <f>IF(biodata_ipa!F182="","", biodata_ipa!F182)</f>
        <v/>
      </c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124" t="str">
        <f t="shared" si="12"/>
        <v/>
      </c>
      <c r="AN182" s="186" t="str">
        <f t="shared" si="13"/>
        <v xml:space="preserve">  </v>
      </c>
      <c r="AO182" s="187" t="str">
        <f t="shared" si="14"/>
        <v xml:space="preserve">  </v>
      </c>
      <c r="AP182" s="125" t="str">
        <f t="shared" si="15"/>
        <v xml:space="preserve">  </v>
      </c>
      <c r="AQ182" s="126" t="str">
        <f t="shared" si="16"/>
        <v/>
      </c>
      <c r="AR182" s="7"/>
      <c r="AS182" s="7"/>
    </row>
    <row r="183" spans="1:45" ht="20.100000000000001" hidden="1" customHeight="1">
      <c r="A183" s="7"/>
      <c r="B183" s="7"/>
      <c r="C183" s="129">
        <f t="shared" si="17"/>
        <v>174</v>
      </c>
      <c r="D183" s="130" t="str">
        <f>IF(biodata_ipa!D183="","", biodata_ipa!D183)</f>
        <v/>
      </c>
      <c r="E183" s="129" t="str">
        <f>IF(biodata_ipa!E183="","", biodata_ipa!E183)</f>
        <v/>
      </c>
      <c r="F183" s="131" t="str">
        <f>IF(biodata_ipa!F183="","", biodata_ipa!F183)</f>
        <v/>
      </c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124" t="str">
        <f t="shared" si="12"/>
        <v/>
      </c>
      <c r="AN183" s="186" t="str">
        <f t="shared" si="13"/>
        <v xml:space="preserve">  </v>
      </c>
      <c r="AO183" s="187" t="str">
        <f t="shared" si="14"/>
        <v xml:space="preserve">  </v>
      </c>
      <c r="AP183" s="125" t="str">
        <f t="shared" si="15"/>
        <v xml:space="preserve">  </v>
      </c>
      <c r="AQ183" s="126" t="str">
        <f t="shared" si="16"/>
        <v/>
      </c>
      <c r="AR183" s="7"/>
      <c r="AS183" s="7"/>
    </row>
    <row r="184" spans="1:45" ht="20.100000000000001" hidden="1" customHeight="1">
      <c r="A184" s="7"/>
      <c r="B184" s="7"/>
      <c r="C184" s="129">
        <f t="shared" si="17"/>
        <v>175</v>
      </c>
      <c r="D184" s="130" t="str">
        <f>IF(biodata_ipa!D184="","", biodata_ipa!D184)</f>
        <v/>
      </c>
      <c r="E184" s="129" t="str">
        <f>IF(biodata_ipa!E184="","", biodata_ipa!E184)</f>
        <v/>
      </c>
      <c r="F184" s="131" t="str">
        <f>IF(biodata_ipa!F184="","", biodata_ipa!F184)</f>
        <v/>
      </c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124" t="str">
        <f t="shared" si="12"/>
        <v/>
      </c>
      <c r="AN184" s="186" t="str">
        <f t="shared" si="13"/>
        <v xml:space="preserve">  </v>
      </c>
      <c r="AO184" s="187" t="str">
        <f t="shared" si="14"/>
        <v xml:space="preserve">  </v>
      </c>
      <c r="AP184" s="125" t="str">
        <f t="shared" si="15"/>
        <v xml:space="preserve">  </v>
      </c>
      <c r="AQ184" s="126" t="str">
        <f t="shared" si="16"/>
        <v/>
      </c>
      <c r="AR184" s="7"/>
      <c r="AS184" s="7"/>
    </row>
    <row r="185" spans="1:45" ht="20.100000000000001" hidden="1" customHeight="1">
      <c r="A185" s="7"/>
      <c r="B185" s="7"/>
      <c r="C185" s="129">
        <f t="shared" si="17"/>
        <v>176</v>
      </c>
      <c r="D185" s="130" t="str">
        <f>IF(biodata_ipa!D185="","", biodata_ipa!D185)</f>
        <v/>
      </c>
      <c r="E185" s="129" t="str">
        <f>IF(biodata_ipa!E185="","", biodata_ipa!E185)</f>
        <v/>
      </c>
      <c r="F185" s="131" t="str">
        <f>IF(biodata_ipa!F185="","", biodata_ipa!F185)</f>
        <v/>
      </c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124" t="str">
        <f t="shared" si="12"/>
        <v/>
      </c>
      <c r="AN185" s="186" t="str">
        <f t="shared" si="13"/>
        <v xml:space="preserve">  </v>
      </c>
      <c r="AO185" s="187" t="str">
        <f t="shared" si="14"/>
        <v xml:space="preserve">  </v>
      </c>
      <c r="AP185" s="125" t="str">
        <f t="shared" si="15"/>
        <v xml:space="preserve">  </v>
      </c>
      <c r="AQ185" s="126" t="str">
        <f t="shared" si="16"/>
        <v/>
      </c>
      <c r="AR185" s="7"/>
      <c r="AS185" s="7"/>
    </row>
    <row r="186" spans="1:45" ht="20.100000000000001" hidden="1" customHeight="1">
      <c r="A186" s="7"/>
      <c r="B186" s="7"/>
      <c r="C186" s="129">
        <f t="shared" si="17"/>
        <v>177</v>
      </c>
      <c r="D186" s="130" t="str">
        <f>IF(biodata_ipa!D186="","", biodata_ipa!D186)</f>
        <v/>
      </c>
      <c r="E186" s="129" t="str">
        <f>IF(biodata_ipa!E186="","", biodata_ipa!E186)</f>
        <v/>
      </c>
      <c r="F186" s="131" t="str">
        <f>IF(biodata_ipa!F186="","", biodata_ipa!F186)</f>
        <v/>
      </c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124" t="str">
        <f t="shared" si="12"/>
        <v/>
      </c>
      <c r="AN186" s="186" t="str">
        <f t="shared" si="13"/>
        <v xml:space="preserve">  </v>
      </c>
      <c r="AO186" s="187" t="str">
        <f t="shared" si="14"/>
        <v xml:space="preserve">  </v>
      </c>
      <c r="AP186" s="125" t="str">
        <f t="shared" si="15"/>
        <v xml:space="preserve">  </v>
      </c>
      <c r="AQ186" s="126" t="str">
        <f t="shared" si="16"/>
        <v/>
      </c>
      <c r="AR186" s="7"/>
      <c r="AS186" s="7"/>
    </row>
    <row r="187" spans="1:45" ht="20.100000000000001" hidden="1" customHeight="1">
      <c r="A187" s="7"/>
      <c r="B187" s="7"/>
      <c r="C187" s="129">
        <f t="shared" si="17"/>
        <v>178</v>
      </c>
      <c r="D187" s="130" t="str">
        <f>IF(biodata_ipa!D187="","", biodata_ipa!D187)</f>
        <v/>
      </c>
      <c r="E187" s="129" t="str">
        <f>IF(biodata_ipa!E187="","", biodata_ipa!E187)</f>
        <v/>
      </c>
      <c r="F187" s="131" t="str">
        <f>IF(biodata_ipa!F187="","", biodata_ipa!F187)</f>
        <v/>
      </c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124" t="str">
        <f t="shared" si="12"/>
        <v/>
      </c>
      <c r="AN187" s="186" t="str">
        <f t="shared" si="13"/>
        <v xml:space="preserve">  </v>
      </c>
      <c r="AO187" s="187" t="str">
        <f t="shared" si="14"/>
        <v xml:space="preserve">  </v>
      </c>
      <c r="AP187" s="125" t="str">
        <f t="shared" si="15"/>
        <v xml:space="preserve">  </v>
      </c>
      <c r="AQ187" s="126" t="str">
        <f t="shared" si="16"/>
        <v/>
      </c>
      <c r="AR187" s="7"/>
      <c r="AS187" s="7"/>
    </row>
    <row r="188" spans="1:45" ht="20.100000000000001" hidden="1" customHeight="1">
      <c r="A188" s="7"/>
      <c r="B188" s="7"/>
      <c r="C188" s="129">
        <f t="shared" si="17"/>
        <v>179</v>
      </c>
      <c r="D188" s="130" t="str">
        <f>IF(biodata_ipa!D188="","", biodata_ipa!D188)</f>
        <v/>
      </c>
      <c r="E188" s="129" t="str">
        <f>IF(biodata_ipa!E188="","", biodata_ipa!E188)</f>
        <v/>
      </c>
      <c r="F188" s="131" t="str">
        <f>IF(biodata_ipa!F188="","", biodata_ipa!F188)</f>
        <v/>
      </c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124" t="str">
        <f t="shared" si="12"/>
        <v/>
      </c>
      <c r="AN188" s="186" t="str">
        <f t="shared" si="13"/>
        <v xml:space="preserve">  </v>
      </c>
      <c r="AO188" s="187" t="str">
        <f t="shared" si="14"/>
        <v xml:space="preserve">  </v>
      </c>
      <c r="AP188" s="125" t="str">
        <f t="shared" si="15"/>
        <v xml:space="preserve">  </v>
      </c>
      <c r="AQ188" s="126" t="str">
        <f t="shared" si="16"/>
        <v/>
      </c>
      <c r="AR188" s="7"/>
      <c r="AS188" s="7"/>
    </row>
    <row r="189" spans="1:45" ht="20.100000000000001" hidden="1" customHeight="1">
      <c r="A189" s="7"/>
      <c r="B189" s="7"/>
      <c r="C189" s="129">
        <f t="shared" si="17"/>
        <v>180</v>
      </c>
      <c r="D189" s="130" t="str">
        <f>IF(biodata_ipa!D189="","", biodata_ipa!D189)</f>
        <v/>
      </c>
      <c r="E189" s="129" t="str">
        <f>IF(biodata_ipa!E189="","", biodata_ipa!E189)</f>
        <v/>
      </c>
      <c r="F189" s="131" t="str">
        <f>IF(biodata_ipa!F189="","", biodata_ipa!F189)</f>
        <v/>
      </c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124" t="str">
        <f t="shared" si="12"/>
        <v/>
      </c>
      <c r="AN189" s="186" t="str">
        <f t="shared" si="13"/>
        <v xml:space="preserve">  </v>
      </c>
      <c r="AO189" s="187" t="str">
        <f t="shared" si="14"/>
        <v xml:space="preserve">  </v>
      </c>
      <c r="AP189" s="125" t="str">
        <f t="shared" si="15"/>
        <v xml:space="preserve">  </v>
      </c>
      <c r="AQ189" s="126" t="str">
        <f t="shared" si="16"/>
        <v/>
      </c>
      <c r="AR189" s="7"/>
      <c r="AS189" s="7"/>
    </row>
    <row r="190" spans="1:45" ht="20.100000000000001" hidden="1" customHeight="1">
      <c r="A190" s="7"/>
      <c r="B190" s="7"/>
      <c r="C190" s="129">
        <f t="shared" si="17"/>
        <v>181</v>
      </c>
      <c r="D190" s="130" t="str">
        <f>IF(biodata_ipa!D190="","", biodata_ipa!D190)</f>
        <v/>
      </c>
      <c r="E190" s="129" t="str">
        <f>IF(biodata_ipa!E190="","", biodata_ipa!E190)</f>
        <v/>
      </c>
      <c r="F190" s="131" t="str">
        <f>IF(biodata_ipa!F190="","", biodata_ipa!F190)</f>
        <v/>
      </c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124" t="str">
        <f t="shared" si="12"/>
        <v/>
      </c>
      <c r="AN190" s="186" t="str">
        <f t="shared" si="13"/>
        <v xml:space="preserve">  </v>
      </c>
      <c r="AO190" s="187" t="str">
        <f t="shared" si="14"/>
        <v xml:space="preserve">  </v>
      </c>
      <c r="AP190" s="125" t="str">
        <f t="shared" si="15"/>
        <v xml:space="preserve">  </v>
      </c>
      <c r="AQ190" s="126" t="str">
        <f t="shared" si="16"/>
        <v/>
      </c>
      <c r="AR190" s="7"/>
      <c r="AS190" s="7"/>
    </row>
    <row r="191" spans="1:45" ht="20.100000000000001" hidden="1" customHeight="1">
      <c r="A191" s="7"/>
      <c r="B191" s="7"/>
      <c r="C191" s="129">
        <f t="shared" si="17"/>
        <v>182</v>
      </c>
      <c r="D191" s="130" t="str">
        <f>IF(biodata_ipa!D191="","", biodata_ipa!D191)</f>
        <v/>
      </c>
      <c r="E191" s="129" t="str">
        <f>IF(biodata_ipa!E191="","", biodata_ipa!E191)</f>
        <v/>
      </c>
      <c r="F191" s="131" t="str">
        <f>IF(biodata_ipa!F191="","", biodata_ipa!F191)</f>
        <v/>
      </c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124" t="str">
        <f t="shared" si="12"/>
        <v/>
      </c>
      <c r="AN191" s="186" t="str">
        <f t="shared" si="13"/>
        <v xml:space="preserve">  </v>
      </c>
      <c r="AO191" s="187" t="str">
        <f t="shared" si="14"/>
        <v xml:space="preserve">  </v>
      </c>
      <c r="AP191" s="125" t="str">
        <f t="shared" si="15"/>
        <v xml:space="preserve">  </v>
      </c>
      <c r="AQ191" s="126" t="str">
        <f t="shared" si="16"/>
        <v/>
      </c>
      <c r="AR191" s="7"/>
      <c r="AS191" s="7"/>
    </row>
    <row r="192" spans="1:45" ht="20.100000000000001" hidden="1" customHeight="1">
      <c r="A192" s="7"/>
      <c r="B192" s="7"/>
      <c r="C192" s="129">
        <f t="shared" si="17"/>
        <v>183</v>
      </c>
      <c r="D192" s="130" t="str">
        <f>IF(biodata_ipa!D192="","", biodata_ipa!D192)</f>
        <v/>
      </c>
      <c r="E192" s="129" t="str">
        <f>IF(biodata_ipa!E192="","", biodata_ipa!E192)</f>
        <v/>
      </c>
      <c r="F192" s="131" t="str">
        <f>IF(biodata_ipa!F192="","", biodata_ipa!F192)</f>
        <v/>
      </c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124" t="str">
        <f t="shared" si="12"/>
        <v/>
      </c>
      <c r="AN192" s="186" t="str">
        <f t="shared" si="13"/>
        <v xml:space="preserve">  </v>
      </c>
      <c r="AO192" s="187" t="str">
        <f t="shared" si="14"/>
        <v xml:space="preserve">  </v>
      </c>
      <c r="AP192" s="125" t="str">
        <f t="shared" si="15"/>
        <v xml:space="preserve">  </v>
      </c>
      <c r="AQ192" s="126" t="str">
        <f t="shared" si="16"/>
        <v/>
      </c>
      <c r="AR192" s="7"/>
      <c r="AS192" s="7"/>
    </row>
    <row r="193" spans="1:45" ht="20.100000000000001" hidden="1" customHeight="1">
      <c r="A193" s="7"/>
      <c r="B193" s="7"/>
      <c r="C193" s="129">
        <f t="shared" si="17"/>
        <v>184</v>
      </c>
      <c r="D193" s="130" t="str">
        <f>IF(biodata_ipa!D193="","", biodata_ipa!D193)</f>
        <v/>
      </c>
      <c r="E193" s="129" t="str">
        <f>IF(biodata_ipa!E193="","", biodata_ipa!E193)</f>
        <v/>
      </c>
      <c r="F193" s="131" t="str">
        <f>IF(biodata_ipa!F193="","", biodata_ipa!F193)</f>
        <v/>
      </c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124" t="str">
        <f t="shared" si="12"/>
        <v/>
      </c>
      <c r="AN193" s="186" t="str">
        <f t="shared" si="13"/>
        <v xml:space="preserve">  </v>
      </c>
      <c r="AO193" s="187" t="str">
        <f t="shared" si="14"/>
        <v xml:space="preserve">  </v>
      </c>
      <c r="AP193" s="125" t="str">
        <f t="shared" si="15"/>
        <v xml:space="preserve">  </v>
      </c>
      <c r="AQ193" s="126" t="str">
        <f t="shared" si="16"/>
        <v/>
      </c>
      <c r="AR193" s="7"/>
      <c r="AS193" s="7"/>
    </row>
    <row r="194" spans="1:45" ht="20.100000000000001" hidden="1" customHeight="1">
      <c r="A194" s="7"/>
      <c r="B194" s="7"/>
      <c r="C194" s="129">
        <f t="shared" si="17"/>
        <v>185</v>
      </c>
      <c r="D194" s="130" t="str">
        <f>IF(biodata_ipa!D194="","", biodata_ipa!D194)</f>
        <v/>
      </c>
      <c r="E194" s="129" t="str">
        <f>IF(biodata_ipa!E194="","", biodata_ipa!E194)</f>
        <v/>
      </c>
      <c r="F194" s="131" t="str">
        <f>IF(biodata_ipa!F194="","", biodata_ipa!F194)</f>
        <v/>
      </c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124" t="str">
        <f t="shared" si="12"/>
        <v/>
      </c>
      <c r="AN194" s="186" t="str">
        <f t="shared" si="13"/>
        <v xml:space="preserve">  </v>
      </c>
      <c r="AO194" s="187" t="str">
        <f t="shared" si="14"/>
        <v xml:space="preserve">  </v>
      </c>
      <c r="AP194" s="125" t="str">
        <f t="shared" si="15"/>
        <v xml:space="preserve">  </v>
      </c>
      <c r="AQ194" s="126" t="str">
        <f t="shared" si="16"/>
        <v/>
      </c>
      <c r="AR194" s="7"/>
      <c r="AS194" s="7"/>
    </row>
    <row r="195" spans="1:45" ht="20.100000000000001" hidden="1" customHeight="1">
      <c r="A195" s="7"/>
      <c r="B195" s="7"/>
      <c r="C195" s="129">
        <f t="shared" si="17"/>
        <v>186</v>
      </c>
      <c r="D195" s="130" t="str">
        <f>IF(biodata_ipa!D195="","", biodata_ipa!D195)</f>
        <v/>
      </c>
      <c r="E195" s="129" t="str">
        <f>IF(biodata_ipa!E195="","", biodata_ipa!E195)</f>
        <v/>
      </c>
      <c r="F195" s="131" t="str">
        <f>IF(biodata_ipa!F195="","", biodata_ipa!F195)</f>
        <v/>
      </c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124" t="str">
        <f t="shared" si="12"/>
        <v/>
      </c>
      <c r="AN195" s="186" t="str">
        <f t="shared" si="13"/>
        <v xml:space="preserve">  </v>
      </c>
      <c r="AO195" s="187" t="str">
        <f t="shared" si="14"/>
        <v xml:space="preserve">  </v>
      </c>
      <c r="AP195" s="125" t="str">
        <f t="shared" si="15"/>
        <v xml:space="preserve">  </v>
      </c>
      <c r="AQ195" s="126" t="str">
        <f t="shared" si="16"/>
        <v/>
      </c>
      <c r="AR195" s="7"/>
      <c r="AS195" s="7"/>
    </row>
    <row r="196" spans="1:45" ht="20.100000000000001" hidden="1" customHeight="1">
      <c r="A196" s="7"/>
      <c r="B196" s="7"/>
      <c r="C196" s="129">
        <f t="shared" si="17"/>
        <v>187</v>
      </c>
      <c r="D196" s="130" t="str">
        <f>IF(biodata_ipa!D196="","", biodata_ipa!D196)</f>
        <v/>
      </c>
      <c r="E196" s="129" t="str">
        <f>IF(biodata_ipa!E196="","", biodata_ipa!E196)</f>
        <v/>
      </c>
      <c r="F196" s="131" t="str">
        <f>IF(biodata_ipa!F196="","", biodata_ipa!F196)</f>
        <v/>
      </c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124" t="str">
        <f t="shared" si="12"/>
        <v/>
      </c>
      <c r="AN196" s="186" t="str">
        <f t="shared" si="13"/>
        <v xml:space="preserve">  </v>
      </c>
      <c r="AO196" s="187" t="str">
        <f t="shared" si="14"/>
        <v xml:space="preserve">  </v>
      </c>
      <c r="AP196" s="125" t="str">
        <f t="shared" si="15"/>
        <v xml:space="preserve">  </v>
      </c>
      <c r="AQ196" s="126" t="str">
        <f t="shared" si="16"/>
        <v/>
      </c>
      <c r="AR196" s="7"/>
      <c r="AS196" s="7"/>
    </row>
    <row r="197" spans="1:45" ht="20.100000000000001" hidden="1" customHeight="1">
      <c r="A197" s="7"/>
      <c r="B197" s="7"/>
      <c r="C197" s="129">
        <f t="shared" si="17"/>
        <v>188</v>
      </c>
      <c r="D197" s="130" t="str">
        <f>IF(biodata_ipa!D197="","", biodata_ipa!D197)</f>
        <v/>
      </c>
      <c r="E197" s="129" t="str">
        <f>IF(biodata_ipa!E197="","", biodata_ipa!E197)</f>
        <v/>
      </c>
      <c r="F197" s="131" t="str">
        <f>IF(biodata_ipa!F197="","", biodata_ipa!F197)</f>
        <v/>
      </c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124" t="str">
        <f t="shared" si="12"/>
        <v/>
      </c>
      <c r="AN197" s="186" t="str">
        <f t="shared" si="13"/>
        <v xml:space="preserve">  </v>
      </c>
      <c r="AO197" s="187" t="str">
        <f t="shared" si="14"/>
        <v xml:space="preserve">  </v>
      </c>
      <c r="AP197" s="125" t="str">
        <f t="shared" si="15"/>
        <v xml:space="preserve">  </v>
      </c>
      <c r="AQ197" s="126" t="str">
        <f t="shared" si="16"/>
        <v/>
      </c>
      <c r="AR197" s="7"/>
      <c r="AS197" s="7"/>
    </row>
    <row r="198" spans="1:45" ht="20.100000000000001" hidden="1" customHeight="1">
      <c r="A198" s="7"/>
      <c r="B198" s="7"/>
      <c r="C198" s="129">
        <f t="shared" si="17"/>
        <v>189</v>
      </c>
      <c r="D198" s="130" t="str">
        <f>IF(biodata_ipa!D198="","", biodata_ipa!D198)</f>
        <v/>
      </c>
      <c r="E198" s="129" t="str">
        <f>IF(biodata_ipa!E198="","", biodata_ipa!E198)</f>
        <v/>
      </c>
      <c r="F198" s="131" t="str">
        <f>IF(biodata_ipa!F198="","", biodata_ipa!F198)</f>
        <v/>
      </c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124" t="str">
        <f t="shared" si="12"/>
        <v/>
      </c>
      <c r="AN198" s="186" t="str">
        <f t="shared" si="13"/>
        <v xml:space="preserve">  </v>
      </c>
      <c r="AO198" s="187" t="str">
        <f t="shared" si="14"/>
        <v xml:space="preserve">  </v>
      </c>
      <c r="AP198" s="125" t="str">
        <f t="shared" si="15"/>
        <v xml:space="preserve">  </v>
      </c>
      <c r="AQ198" s="126" t="str">
        <f t="shared" si="16"/>
        <v/>
      </c>
      <c r="AR198" s="7"/>
      <c r="AS198" s="7"/>
    </row>
    <row r="199" spans="1:45" ht="20.100000000000001" hidden="1" customHeight="1">
      <c r="A199" s="7"/>
      <c r="B199" s="7"/>
      <c r="C199" s="129">
        <f t="shared" si="17"/>
        <v>190</v>
      </c>
      <c r="D199" s="130" t="str">
        <f>IF(biodata_ipa!D199="","", biodata_ipa!D199)</f>
        <v/>
      </c>
      <c r="E199" s="129" t="str">
        <f>IF(biodata_ipa!E199="","", biodata_ipa!E199)</f>
        <v/>
      </c>
      <c r="F199" s="131" t="str">
        <f>IF(biodata_ipa!F199="","", biodata_ipa!F199)</f>
        <v/>
      </c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124" t="str">
        <f t="shared" si="12"/>
        <v/>
      </c>
      <c r="AN199" s="186" t="str">
        <f t="shared" si="13"/>
        <v xml:space="preserve">  </v>
      </c>
      <c r="AO199" s="187" t="str">
        <f t="shared" si="14"/>
        <v xml:space="preserve">  </v>
      </c>
      <c r="AP199" s="125" t="str">
        <f t="shared" si="15"/>
        <v xml:space="preserve">  </v>
      </c>
      <c r="AQ199" s="126" t="str">
        <f t="shared" si="16"/>
        <v/>
      </c>
      <c r="AR199" s="7"/>
      <c r="AS199" s="7"/>
    </row>
    <row r="200" spans="1:45" ht="20.100000000000001" hidden="1" customHeight="1">
      <c r="A200" s="7"/>
      <c r="B200" s="7"/>
      <c r="C200" s="129">
        <f t="shared" si="17"/>
        <v>191</v>
      </c>
      <c r="D200" s="130" t="str">
        <f>IF(biodata_ipa!D200="","", biodata_ipa!D200)</f>
        <v/>
      </c>
      <c r="E200" s="129" t="str">
        <f>IF(biodata_ipa!E200="","", biodata_ipa!E200)</f>
        <v/>
      </c>
      <c r="F200" s="131" t="str">
        <f>IF(biodata_ipa!F200="","", biodata_ipa!F200)</f>
        <v/>
      </c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124" t="str">
        <f t="shared" si="12"/>
        <v/>
      </c>
      <c r="AN200" s="186" t="str">
        <f t="shared" si="13"/>
        <v xml:space="preserve">  </v>
      </c>
      <c r="AO200" s="187" t="str">
        <f t="shared" si="14"/>
        <v xml:space="preserve">  </v>
      </c>
      <c r="AP200" s="125" t="str">
        <f t="shared" si="15"/>
        <v xml:space="preserve">  </v>
      </c>
      <c r="AQ200" s="126" t="str">
        <f t="shared" si="16"/>
        <v/>
      </c>
      <c r="AR200" s="7"/>
      <c r="AS200" s="7"/>
    </row>
    <row r="201" spans="1:45" ht="20.100000000000001" hidden="1" customHeight="1">
      <c r="A201" s="7"/>
      <c r="B201" s="7"/>
      <c r="C201" s="129">
        <f t="shared" si="17"/>
        <v>192</v>
      </c>
      <c r="D201" s="130" t="str">
        <f>IF(biodata_ipa!D201="","", biodata_ipa!D201)</f>
        <v/>
      </c>
      <c r="E201" s="129" t="str">
        <f>IF(biodata_ipa!E201="","", biodata_ipa!E201)</f>
        <v/>
      </c>
      <c r="F201" s="131" t="str">
        <f>IF(biodata_ipa!F201="","", biodata_ipa!F201)</f>
        <v/>
      </c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124" t="str">
        <f t="shared" si="12"/>
        <v/>
      </c>
      <c r="AN201" s="186" t="str">
        <f t="shared" si="13"/>
        <v xml:space="preserve">  </v>
      </c>
      <c r="AO201" s="187" t="str">
        <f t="shared" si="14"/>
        <v xml:space="preserve">  </v>
      </c>
      <c r="AP201" s="125" t="str">
        <f t="shared" si="15"/>
        <v xml:space="preserve">  </v>
      </c>
      <c r="AQ201" s="126" t="str">
        <f t="shared" si="16"/>
        <v/>
      </c>
      <c r="AR201" s="7"/>
      <c r="AS201" s="7"/>
    </row>
    <row r="202" spans="1:45" ht="20.100000000000001" hidden="1" customHeight="1">
      <c r="A202" s="7"/>
      <c r="B202" s="7"/>
      <c r="C202" s="129">
        <f t="shared" si="17"/>
        <v>193</v>
      </c>
      <c r="D202" s="130" t="str">
        <f>IF(biodata_ipa!D202="","", biodata_ipa!D202)</f>
        <v/>
      </c>
      <c r="E202" s="129" t="str">
        <f>IF(biodata_ipa!E202="","", biodata_ipa!E202)</f>
        <v/>
      </c>
      <c r="F202" s="131" t="str">
        <f>IF(biodata_ipa!F202="","", biodata_ipa!F202)</f>
        <v/>
      </c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124" t="str">
        <f t="shared" si="12"/>
        <v/>
      </c>
      <c r="AN202" s="186" t="str">
        <f t="shared" si="13"/>
        <v xml:space="preserve">  </v>
      </c>
      <c r="AO202" s="187" t="str">
        <f t="shared" si="14"/>
        <v xml:space="preserve">  </v>
      </c>
      <c r="AP202" s="125" t="str">
        <f t="shared" si="15"/>
        <v xml:space="preserve">  </v>
      </c>
      <c r="AQ202" s="126" t="str">
        <f>IF(AM202="","",RANK(AM202,$AM$10:$AM$209))</f>
        <v/>
      </c>
      <c r="AR202" s="7"/>
      <c r="AS202" s="7"/>
    </row>
    <row r="203" spans="1:45" ht="20.100000000000001" hidden="1" customHeight="1">
      <c r="A203" s="7"/>
      <c r="B203" s="7"/>
      <c r="C203" s="129">
        <f t="shared" si="17"/>
        <v>194</v>
      </c>
      <c r="D203" s="130" t="str">
        <f>IF(biodata_ipa!D203="","", biodata_ipa!D203)</f>
        <v/>
      </c>
      <c r="E203" s="129" t="str">
        <f>IF(biodata_ipa!E203="","", biodata_ipa!E203)</f>
        <v/>
      </c>
      <c r="F203" s="131" t="str">
        <f>IF(biodata_ipa!F203="","", biodata_ipa!F203)</f>
        <v/>
      </c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124" t="str">
        <f t="shared" ref="AM203:AM209" si="18">IF(G203="","",SUM(G203:AL203))</f>
        <v/>
      </c>
      <c r="AN203" s="186" t="str">
        <f t="shared" ref="AN203:AN208" si="19">IFERROR(AVERAGE(G203,I203,K203,M203,O203,Q203,S203,U203,W203,Y203,AA203,AC203,AE203,AG203,AI203,AK203),"  ")</f>
        <v xml:space="preserve">  </v>
      </c>
      <c r="AO203" s="187" t="str">
        <f t="shared" ref="AO203:AO208" si="20">IFERROR(AVERAGE(H203,J203,L203,N203,P203,R203,T203,V203,X203,Z203,AB203,AD203,AF203,AH203,AJ203,AL203),"  ")</f>
        <v xml:space="preserve">  </v>
      </c>
      <c r="AP203" s="125" t="str">
        <f t="shared" ref="AP203:AP209" si="21">IFERROR(AVERAGE(G203:AL203),"  ")</f>
        <v xml:space="preserve">  </v>
      </c>
      <c r="AQ203" s="126" t="str">
        <f>IF(AM203="","",RANK(AM203,$AM$10:$AM$209))</f>
        <v/>
      </c>
      <c r="AR203" s="7"/>
      <c r="AS203" s="7"/>
    </row>
    <row r="204" spans="1:45" ht="20.100000000000001" hidden="1" customHeight="1">
      <c r="A204" s="7"/>
      <c r="B204" s="7"/>
      <c r="C204" s="129">
        <f t="shared" ref="C204:C209" si="22">C203+1</f>
        <v>195</v>
      </c>
      <c r="D204" s="130" t="str">
        <f>IF(biodata_ipa!D204="","", biodata_ipa!D204)</f>
        <v/>
      </c>
      <c r="E204" s="129" t="str">
        <f>IF(biodata_ipa!E204="","", biodata_ipa!E204)</f>
        <v/>
      </c>
      <c r="F204" s="131" t="str">
        <f>IF(biodata_ipa!F204="","", biodata_ipa!F204)</f>
        <v/>
      </c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124" t="str">
        <f t="shared" si="18"/>
        <v/>
      </c>
      <c r="AN204" s="186" t="str">
        <f t="shared" si="19"/>
        <v xml:space="preserve">  </v>
      </c>
      <c r="AO204" s="187" t="str">
        <f t="shared" si="20"/>
        <v xml:space="preserve">  </v>
      </c>
      <c r="AP204" s="125" t="str">
        <f t="shared" si="21"/>
        <v xml:space="preserve">  </v>
      </c>
      <c r="AQ204" s="126" t="str">
        <f t="shared" ref="AQ204:AQ209" si="23">IF(AM204="","",RANK(AM204,$AM$10:$AM$209))</f>
        <v/>
      </c>
      <c r="AR204" s="7"/>
      <c r="AS204" s="7"/>
    </row>
    <row r="205" spans="1:45" ht="20.100000000000001" hidden="1" customHeight="1">
      <c r="A205" s="7"/>
      <c r="B205" s="7"/>
      <c r="C205" s="129">
        <f t="shared" si="22"/>
        <v>196</v>
      </c>
      <c r="D205" s="130" t="str">
        <f>IF(biodata_ipa!D205="","", biodata_ipa!D205)</f>
        <v/>
      </c>
      <c r="E205" s="129" t="str">
        <f>IF(biodata_ipa!E205="","", biodata_ipa!E205)</f>
        <v/>
      </c>
      <c r="F205" s="131" t="str">
        <f>IF(biodata_ipa!F205="","", biodata_ipa!F205)</f>
        <v/>
      </c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124" t="str">
        <f t="shared" si="18"/>
        <v/>
      </c>
      <c r="AN205" s="186" t="str">
        <f t="shared" si="19"/>
        <v xml:space="preserve">  </v>
      </c>
      <c r="AO205" s="187" t="str">
        <f t="shared" si="20"/>
        <v xml:space="preserve">  </v>
      </c>
      <c r="AP205" s="125" t="str">
        <f t="shared" si="21"/>
        <v xml:space="preserve">  </v>
      </c>
      <c r="AQ205" s="126" t="str">
        <f t="shared" si="23"/>
        <v/>
      </c>
      <c r="AR205" s="7"/>
      <c r="AS205" s="7"/>
    </row>
    <row r="206" spans="1:45" ht="20.100000000000001" hidden="1" customHeight="1">
      <c r="A206" s="7"/>
      <c r="B206" s="7"/>
      <c r="C206" s="129">
        <f t="shared" si="22"/>
        <v>197</v>
      </c>
      <c r="D206" s="130" t="str">
        <f>IF(biodata_ipa!D206="","", biodata_ipa!D206)</f>
        <v/>
      </c>
      <c r="E206" s="129" t="str">
        <f>IF(biodata_ipa!E206="","", biodata_ipa!E206)</f>
        <v/>
      </c>
      <c r="F206" s="131" t="str">
        <f>IF(biodata_ipa!F206="","", biodata_ipa!F206)</f>
        <v/>
      </c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124" t="str">
        <f t="shared" si="18"/>
        <v/>
      </c>
      <c r="AN206" s="186" t="str">
        <f t="shared" si="19"/>
        <v xml:space="preserve">  </v>
      </c>
      <c r="AO206" s="187" t="str">
        <f t="shared" si="20"/>
        <v xml:space="preserve">  </v>
      </c>
      <c r="AP206" s="125" t="str">
        <f t="shared" si="21"/>
        <v xml:space="preserve">  </v>
      </c>
      <c r="AQ206" s="126" t="str">
        <f t="shared" si="23"/>
        <v/>
      </c>
      <c r="AR206" s="7"/>
      <c r="AS206" s="7"/>
    </row>
    <row r="207" spans="1:45" ht="20.100000000000001" hidden="1" customHeight="1">
      <c r="A207" s="7"/>
      <c r="B207" s="7"/>
      <c r="C207" s="129">
        <f t="shared" si="22"/>
        <v>198</v>
      </c>
      <c r="D207" s="130" t="str">
        <f>IF(biodata_ipa!D207="","", biodata_ipa!D207)</f>
        <v/>
      </c>
      <c r="E207" s="129" t="str">
        <f>IF(biodata_ipa!E207="","", biodata_ipa!E207)</f>
        <v/>
      </c>
      <c r="F207" s="131" t="str">
        <f>IF(biodata_ipa!F207="","", biodata_ipa!F207)</f>
        <v/>
      </c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124" t="str">
        <f t="shared" si="18"/>
        <v/>
      </c>
      <c r="AN207" s="186" t="str">
        <f t="shared" si="19"/>
        <v xml:space="preserve">  </v>
      </c>
      <c r="AO207" s="187" t="str">
        <f t="shared" si="20"/>
        <v xml:space="preserve">  </v>
      </c>
      <c r="AP207" s="125" t="str">
        <f t="shared" si="21"/>
        <v xml:space="preserve">  </v>
      </c>
      <c r="AQ207" s="126" t="str">
        <f t="shared" si="23"/>
        <v/>
      </c>
      <c r="AR207" s="7"/>
      <c r="AS207" s="7"/>
    </row>
    <row r="208" spans="1:45" ht="20.100000000000001" hidden="1" customHeight="1">
      <c r="A208" s="7"/>
      <c r="B208" s="7"/>
      <c r="C208" s="129">
        <f t="shared" si="22"/>
        <v>199</v>
      </c>
      <c r="D208" s="130" t="str">
        <f>IF(biodata_ipa!D208="","", biodata_ipa!D208)</f>
        <v/>
      </c>
      <c r="E208" s="129" t="str">
        <f>IF(biodata_ipa!E208="","", biodata_ipa!E208)</f>
        <v/>
      </c>
      <c r="F208" s="131" t="str">
        <f>IF(biodata_ipa!F208="","", biodata_ipa!F208)</f>
        <v/>
      </c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124" t="str">
        <f t="shared" si="18"/>
        <v/>
      </c>
      <c r="AN208" s="186" t="str">
        <f t="shared" si="19"/>
        <v xml:space="preserve">  </v>
      </c>
      <c r="AO208" s="187" t="str">
        <f t="shared" si="20"/>
        <v xml:space="preserve">  </v>
      </c>
      <c r="AP208" s="125" t="str">
        <f t="shared" si="21"/>
        <v xml:space="preserve">  </v>
      </c>
      <c r="AQ208" s="126" t="str">
        <f t="shared" si="23"/>
        <v/>
      </c>
      <c r="AR208" s="7"/>
      <c r="AS208" s="7"/>
    </row>
    <row r="209" spans="1:45" ht="20.100000000000001" hidden="1" customHeight="1">
      <c r="A209" s="7"/>
      <c r="B209" s="7"/>
      <c r="C209" s="129">
        <f t="shared" si="22"/>
        <v>200</v>
      </c>
      <c r="D209" s="130" t="str">
        <f>IF(biodata_ipa!D209="","", biodata_ipa!D209)</f>
        <v/>
      </c>
      <c r="E209" s="129" t="str">
        <f>IF(biodata_ipa!E209="","", biodata_ipa!E209)</f>
        <v/>
      </c>
      <c r="F209" s="131" t="str">
        <f>IF(biodata_ipa!F209="","", biodata_ipa!F209)</f>
        <v/>
      </c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124" t="str">
        <f t="shared" si="18"/>
        <v/>
      </c>
      <c r="AN209" s="186" t="str">
        <f>IFERROR(AVERAGE(G209,I209,K209,M209,O209,Q209,S209,U209,W209,Y209,AA209,AC209,AE209,AG209,AI209,AK209),"  ")</f>
        <v xml:space="preserve">  </v>
      </c>
      <c r="AO209" s="187" t="str">
        <f>IFERROR(AVERAGE(H209,J209,L209,N209,P209,R209,T209,V209,X209,Z209,AB209,AD209,AF209,AH209,AJ209,AL209),"  ")</f>
        <v xml:space="preserve">  </v>
      </c>
      <c r="AP209" s="125" t="str">
        <f t="shared" si="21"/>
        <v xml:space="preserve">  </v>
      </c>
      <c r="AQ209" s="126" t="str">
        <f t="shared" si="23"/>
        <v/>
      </c>
      <c r="AR209" s="7"/>
      <c r="AS209" s="7"/>
    </row>
    <row r="210" spans="1:45" hidden="1">
      <c r="A210" s="7"/>
      <c r="B210" s="7"/>
      <c r="C210" s="14"/>
      <c r="E210" s="14"/>
      <c r="F210" s="15"/>
      <c r="G210" s="16"/>
      <c r="H210" s="17"/>
      <c r="I210" s="14"/>
      <c r="J210" s="16"/>
      <c r="AR210" s="7"/>
      <c r="AS210" s="7"/>
    </row>
    <row r="211" spans="1:45" ht="45.75" customHeight="1">
      <c r="A211" s="7"/>
      <c r="B211" s="7"/>
      <c r="C211" s="18"/>
      <c r="D211" s="7"/>
      <c r="E211" s="7"/>
      <c r="F211" s="8"/>
      <c r="G211" s="7"/>
      <c r="H211" s="7"/>
      <c r="I211" s="7"/>
      <c r="J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</row>
    <row r="212" spans="1:45" ht="15" hidden="1" customHeight="1"/>
  </sheetData>
  <sheetProtection algorithmName="SHA-512" hashValue="CJRRREq6yBpbRHRB0zyG7i2EIIbwlt5BpyvJ213IXER8lzGiP7sj5mVzuKKwgYNbIQCJrCW6OMvDu1OC1mhGGg==" saltValue="ew+bpGIlSe9G4y3H5v8zJg==" spinCount="100000" sheet="1" formatColumns="0" formatRows="0" selectLockedCells="1"/>
  <mergeCells count="25">
    <mergeCell ref="G8:H8"/>
    <mergeCell ref="F8:F9"/>
    <mergeCell ref="C8:C9"/>
    <mergeCell ref="D8:D9"/>
    <mergeCell ref="E8:E9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AM8:AM9"/>
    <mergeCell ref="AP8:AP9"/>
    <mergeCell ref="AQ8:AQ9"/>
    <mergeCell ref="AC8:AD8"/>
    <mergeCell ref="AE8:AF8"/>
    <mergeCell ref="AG8:AH8"/>
    <mergeCell ref="AI8:AJ8"/>
    <mergeCell ref="AK8:AL8"/>
    <mergeCell ref="AO8:AO9"/>
    <mergeCell ref="AN8:AN9"/>
  </mergeCells>
  <conditionalFormatting sqref="G10:AL209">
    <cfRule type="containsBlanks" dxfId="11" priority="12">
      <formula>LEN(TRIM(G10))=0</formula>
    </cfRule>
    <cfRule type="cellIs" dxfId="10" priority="13" operator="lessThanOrEqual">
      <formula>50</formula>
    </cfRule>
  </conditionalFormatting>
  <conditionalFormatting sqref="AI10:AJ209">
    <cfRule type="expression" dxfId="9" priority="4">
      <formula>$AI$8=""</formula>
    </cfRule>
  </conditionalFormatting>
  <conditionalFormatting sqref="AK10:AL209">
    <cfRule type="expression" dxfId="8" priority="8">
      <formula>$AK$8=""</formula>
    </cfRule>
  </conditionalFormatting>
  <conditionalFormatting sqref="AE10:AF209">
    <cfRule type="expression" dxfId="7" priority="1">
      <formula>$AE$8=""</formula>
    </cfRule>
  </conditionalFormatting>
  <conditionalFormatting sqref="AG10:AH209">
    <cfRule type="expression" dxfId="6" priority="2">
      <formula>$AG$8=""</formula>
    </cfRule>
  </conditionalFormatting>
  <dataValidations count="4">
    <dataValidation allowBlank="1" showInputMessage="1" showErrorMessage="1" promptTitle="Perhatian !" prompt="_x000a_Tgl Lahir dientri dengan Format:_x000a_dd/mm/yyy_x000a_Contoh: 08/10/2000" sqref="H210"/>
    <dataValidation type="textLength" allowBlank="1" showInputMessage="1" showErrorMessage="1" errorTitle="Maaf" error="NISN 10 digit" sqref="F210">
      <formula1>10</formula1>
      <formula2>10</formula2>
    </dataValidation>
    <dataValidation type="whole" allowBlank="1" showInputMessage="1" showErrorMessage="1" errorTitle="Perhatian:" error="Hanya bisa diisi dengan angka 0-100 saja..!" promptTitle="diisi:" prompt="0-100" sqref="G10:AL209">
      <formula1>0</formula1>
      <formula2>100</formula2>
    </dataValidation>
    <dataValidation allowBlank="1" showInputMessage="1" showErrorMessage="1" promptTitle="Silahkan diisi" prompt="Dengan mapel yang akan ditampilkan pada halaman cetak ijazah" sqref="G8:AL8"/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8700" r:id="rId4" name="Image1">
          <controlPr locked="0" defaultSize="0" print="0" autoLine="0" r:id="rId5">
            <anchor moveWithCells="1">
              <from>
                <xdr:col>3</xdr:col>
                <xdr:colOff>342900</xdr:colOff>
                <xdr:row>5</xdr:row>
                <xdr:rowOff>228600</xdr:rowOff>
              </from>
              <to>
                <xdr:col>3</xdr:col>
                <xdr:colOff>628650</xdr:colOff>
                <xdr:row>5</xdr:row>
                <xdr:rowOff>485775</xdr:rowOff>
              </to>
            </anchor>
          </controlPr>
        </control>
      </mc:Choice>
      <mc:Fallback>
        <control shapeId="28700" r:id="rId4" name="Image1"/>
      </mc:Fallback>
    </mc:AlternateContent>
    <mc:AlternateContent xmlns:mc="http://schemas.openxmlformats.org/markup-compatibility/2006">
      <mc:Choice Requires="x14">
        <control shapeId="28701" r:id="rId6" name="Image2">
          <controlPr autoLine="0" r:id="rId7">
            <anchor moveWithCells="1">
              <from>
                <xdr:col>3</xdr:col>
                <xdr:colOff>666750</xdr:colOff>
                <xdr:row>5</xdr:row>
                <xdr:rowOff>161925</xdr:rowOff>
              </from>
              <to>
                <xdr:col>3</xdr:col>
                <xdr:colOff>1009650</xdr:colOff>
                <xdr:row>5</xdr:row>
                <xdr:rowOff>542925</xdr:rowOff>
              </to>
            </anchor>
          </controlPr>
        </control>
      </mc:Choice>
      <mc:Fallback>
        <control shapeId="28701" r:id="rId6" name="Image2"/>
      </mc:Fallback>
    </mc:AlternateContent>
    <mc:AlternateContent xmlns:mc="http://schemas.openxmlformats.org/markup-compatibility/2006">
      <mc:Choice Requires="x14">
        <control shapeId="28679" r:id="rId8" name="Button 7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5</xdr:row>
                <xdr:rowOff>0</xdr:rowOff>
              </from>
              <to>
                <xdr:col>0</xdr:col>
                <xdr:colOff>1571625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687" r:id="rId9" name="Button 15">
          <controlPr defaultSize="0" print="0" autoFill="0" autoPict="0" macro="[0]!SIMPAN" altText="Pendidikan Agama Islam">
            <anchor moveWithCells="1" sizeWithCells="1">
              <from>
                <xdr:col>0</xdr:col>
                <xdr:colOff>47625</xdr:colOff>
                <xdr:row>7</xdr:row>
                <xdr:rowOff>981075</xdr:rowOff>
              </from>
              <to>
                <xdr:col>0</xdr:col>
                <xdr:colOff>1571625</xdr:colOff>
                <xdr:row>7</xdr:row>
                <xdr:rowOff>1247775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688" r:id="rId10" name="Button 16">
          <controlPr defaultSize="0" print="0" autoFill="0" autoPict="0" macro="[0]!KELUAR" altText="Pendidikan Agama Islam">
            <anchor moveWithCells="1" sizeWithCells="1">
              <from>
                <xdr:col>0</xdr:col>
                <xdr:colOff>47625</xdr:colOff>
                <xdr:row>8</xdr:row>
                <xdr:rowOff>57150</xdr:rowOff>
              </from>
              <to>
                <xdr:col>0</xdr:col>
                <xdr:colOff>1571625</xdr:colOff>
                <xdr:row>8</xdr:row>
                <xdr:rowOff>323850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694" r:id="rId11" name="Button 22">
          <controlPr defaultSize="0" print="0" autoFill="0" autoPict="0" macro="[0]!CETAK_HALAMAN_BELAKANG_IPA" altText="Pendidikan Agama Islam">
            <anchor moveWithCells="1" sizeWithCells="1">
              <from>
                <xdr:col>0</xdr:col>
                <xdr:colOff>47625</xdr:colOff>
                <xdr:row>7</xdr:row>
                <xdr:rowOff>628650</xdr:rowOff>
              </from>
              <to>
                <xdr:col>0</xdr:col>
                <xdr:colOff>1562100</xdr:colOff>
                <xdr:row>7</xdr:row>
                <xdr:rowOff>942975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695" r:id="rId12" name="Button 23">
          <controlPr defaultSize="0" print="0" autoFill="0" autoPict="0" macro="[0]!CETAK_HALAMAN_DEPAN_IPA" altText="Pendidikan Agama Islam">
            <anchor moveWithCells="1" sizeWithCells="1">
              <from>
                <xdr:col>0</xdr:col>
                <xdr:colOff>47625</xdr:colOff>
                <xdr:row>7</xdr:row>
                <xdr:rowOff>276225</xdr:rowOff>
              </from>
              <to>
                <xdr:col>0</xdr:col>
                <xdr:colOff>1562100</xdr:colOff>
                <xdr:row>7</xdr:row>
                <xdr:rowOff>590550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697" r:id="rId13" name="Button 25">
          <controlPr defaultSize="0" print="0" autoFill="0" autoPict="0" macro="[0]!ENTRI_BIDATA_IPA" altText="Pendidikan Agama Islam">
            <anchor moveWithCells="1" sizeWithCells="1">
              <from>
                <xdr:col>0</xdr:col>
                <xdr:colOff>38100</xdr:colOff>
                <xdr:row>6</xdr:row>
                <xdr:rowOff>28575</xdr:rowOff>
              </from>
              <to>
                <xdr:col>0</xdr:col>
                <xdr:colOff>1552575</xdr:colOff>
                <xdr:row>7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0000"/>
  </sheetPr>
  <dimension ref="A1:XFD211"/>
  <sheetViews>
    <sheetView showGridLines="0" showRowColHeaders="0" topLeftCell="A6" workbookViewId="0">
      <selection activeCell="N22" sqref="N22:N23"/>
    </sheetView>
  </sheetViews>
  <sheetFormatPr defaultColWidth="0" defaultRowHeight="0" customHeight="1" zeroHeight="1"/>
  <cols>
    <col min="1" max="1" width="23.85546875" style="6" customWidth="1"/>
    <col min="2" max="2" width="0.140625" style="6" customWidth="1"/>
    <col min="3" max="3" width="5.140625" style="6" customWidth="1"/>
    <col min="4" max="5" width="7.140625" style="6" customWidth="1"/>
    <col min="6" max="6" width="8" style="19" customWidth="1"/>
    <col min="7" max="7" width="14.42578125" style="6" customWidth="1"/>
    <col min="8" max="8" width="8.28515625" style="6" customWidth="1"/>
    <col min="9" max="9" width="4" style="7" customWidth="1"/>
    <col min="10" max="10" width="17.85546875" style="7" customWidth="1"/>
    <col min="11" max="11" width="26.7109375" style="6" customWidth="1"/>
    <col min="12" max="12" width="3.7109375" style="6" customWidth="1"/>
    <col min="13" max="13" width="21.28515625" style="7" customWidth="1"/>
    <col min="14" max="14" width="14.42578125" style="7" customWidth="1"/>
    <col min="15" max="15" width="16" style="7" customWidth="1"/>
    <col min="16" max="16" width="16" style="6" customWidth="1"/>
    <col min="17" max="17" width="2.42578125" style="6" customWidth="1"/>
    <col min="18" max="16383" width="9.140625" style="6" hidden="1"/>
    <col min="16384" max="16384" width="3.85546875" style="6" customWidth="1"/>
  </cols>
  <sheetData>
    <row r="1" spans="1:17 16384:16384" ht="15" hidden="1" customHeight="1">
      <c r="A1" s="39"/>
      <c r="B1" s="7"/>
      <c r="C1" s="20">
        <v>14</v>
      </c>
      <c r="D1" s="7"/>
      <c r="E1" s="75"/>
      <c r="F1" s="75"/>
      <c r="G1" s="75"/>
      <c r="H1" s="75"/>
      <c r="I1" s="75"/>
      <c r="J1" s="75"/>
      <c r="K1" s="75"/>
      <c r="L1" s="75"/>
      <c r="O1" s="6"/>
    </row>
    <row r="2" spans="1:17 16384:16384" ht="15" hidden="1" customHeight="1">
      <c r="A2" s="7"/>
      <c r="B2" s="7"/>
      <c r="C2" s="7"/>
      <c r="D2" s="7"/>
      <c r="E2" s="75"/>
      <c r="F2" s="75"/>
      <c r="G2" s="75"/>
      <c r="H2" s="75"/>
      <c r="I2" s="75"/>
      <c r="J2" s="75"/>
      <c r="K2" s="75"/>
      <c r="L2" s="75"/>
      <c r="O2" s="6"/>
    </row>
    <row r="3" spans="1:17 16384:16384" ht="15" hidden="1" customHeight="1">
      <c r="A3" s="7"/>
      <c r="B3" s="7"/>
      <c r="C3" s="7"/>
      <c r="D3" s="7"/>
      <c r="E3" s="75"/>
      <c r="F3" s="75"/>
      <c r="G3" s="75"/>
      <c r="H3" s="75"/>
      <c r="I3" s="75"/>
      <c r="J3" s="75"/>
      <c r="K3" s="75"/>
      <c r="L3" s="75"/>
      <c r="O3" s="6"/>
    </row>
    <row r="4" spans="1:17 16384:16384" ht="15" hidden="1" customHeight="1">
      <c r="A4" s="7"/>
      <c r="B4" s="7"/>
      <c r="C4" s="7"/>
      <c r="D4" s="7"/>
      <c r="E4" s="75"/>
      <c r="F4" s="75"/>
      <c r="G4" s="75"/>
      <c r="H4" s="75"/>
      <c r="I4" s="75"/>
      <c r="J4" s="75"/>
      <c r="K4" s="75"/>
      <c r="L4" s="75"/>
      <c r="O4" s="6"/>
    </row>
    <row r="5" spans="1:17 16384:16384" ht="15" hidden="1" customHeight="1">
      <c r="A5" s="206"/>
      <c r="B5" s="7"/>
      <c r="C5" s="7"/>
      <c r="D5" s="7"/>
      <c r="E5" s="75"/>
      <c r="F5" s="75"/>
      <c r="G5" s="75"/>
      <c r="H5" s="75"/>
      <c r="I5" s="75"/>
      <c r="J5" s="75"/>
      <c r="K5" s="75"/>
      <c r="L5" s="75"/>
      <c r="O5" s="6"/>
    </row>
    <row r="6" spans="1:17 16384:16384" ht="7.5" customHeight="1">
      <c r="A6" s="206"/>
      <c r="B6" s="7"/>
      <c r="C6" s="7"/>
      <c r="D6" s="7"/>
      <c r="E6" s="75"/>
      <c r="F6" s="75"/>
      <c r="G6" s="75"/>
      <c r="H6" s="75"/>
      <c r="I6" s="75"/>
      <c r="J6" s="75"/>
      <c r="K6" s="75"/>
      <c r="L6" s="75"/>
      <c r="P6" s="7"/>
      <c r="Q6" s="7"/>
      <c r="XFD6" s="7"/>
    </row>
    <row r="7" spans="1:17 16384:16384" ht="54.75" customHeight="1">
      <c r="A7" s="7"/>
      <c r="B7" s="9"/>
      <c r="C7" s="9"/>
      <c r="D7" s="10"/>
      <c r="E7" s="223" t="s">
        <v>42</v>
      </c>
      <c r="F7" s="223"/>
      <c r="G7" s="223"/>
      <c r="H7" s="223"/>
      <c r="I7" s="223"/>
      <c r="J7" s="223"/>
      <c r="K7" s="223"/>
      <c r="L7" s="106"/>
      <c r="P7" s="7"/>
      <c r="Q7" s="7"/>
      <c r="XFD7" s="7"/>
    </row>
    <row r="8" spans="1:17 16384:16384" ht="7.5" customHeight="1">
      <c r="A8" s="7"/>
      <c r="B8" s="7"/>
      <c r="C8" s="7"/>
      <c r="D8" s="7"/>
      <c r="E8" s="7"/>
      <c r="F8" s="7"/>
      <c r="G8" s="7"/>
      <c r="H8" s="7"/>
      <c r="K8" s="7"/>
      <c r="L8" s="7"/>
      <c r="O8" s="224"/>
      <c r="P8" s="225"/>
      <c r="Q8" s="7"/>
      <c r="XFD8" s="7"/>
    </row>
    <row r="9" spans="1:17 16384:16384" ht="27.75" customHeight="1">
      <c r="A9" s="11"/>
      <c r="B9" s="12"/>
      <c r="C9" s="33"/>
      <c r="D9" s="33"/>
      <c r="E9" s="33"/>
      <c r="F9" s="33"/>
      <c r="G9" s="33"/>
      <c r="H9" s="33"/>
      <c r="I9" s="33"/>
      <c r="J9" s="33"/>
      <c r="K9" s="33"/>
      <c r="L9" s="101"/>
      <c r="O9" s="224"/>
      <c r="P9" s="225"/>
      <c r="Q9" s="7"/>
      <c r="XFD9" s="7"/>
    </row>
    <row r="10" spans="1:17 16384:16384" ht="20.100000000000001" customHeight="1">
      <c r="A10" s="7"/>
      <c r="B10" s="7"/>
      <c r="C10" s="34"/>
      <c r="D10" s="76"/>
      <c r="E10" s="34"/>
      <c r="F10" s="34"/>
      <c r="G10" s="77"/>
      <c r="H10" s="77"/>
      <c r="I10" s="77"/>
      <c r="J10" s="34"/>
      <c r="K10" s="77"/>
      <c r="L10" s="102"/>
      <c r="O10" s="224"/>
      <c r="P10" s="225"/>
      <c r="Q10" s="7"/>
      <c r="XFD10" s="7"/>
    </row>
    <row r="11" spans="1:17 16384:16384" ht="20.100000000000001" customHeight="1">
      <c r="A11" s="7"/>
      <c r="B11" s="7"/>
      <c r="C11" s="34"/>
      <c r="D11" s="76"/>
      <c r="E11" s="34"/>
      <c r="F11" s="34"/>
      <c r="G11" s="77"/>
      <c r="H11" s="77"/>
      <c r="I11" s="77"/>
      <c r="J11" s="34"/>
      <c r="K11" s="77"/>
      <c r="L11" s="102"/>
      <c r="M11" s="189"/>
      <c r="N11" s="190"/>
      <c r="O11" s="224"/>
      <c r="P11" s="226"/>
      <c r="Q11" s="7"/>
      <c r="XFD11" s="7"/>
    </row>
    <row r="12" spans="1:17 16384:16384" ht="16.5" customHeight="1">
      <c r="A12" s="7"/>
      <c r="B12" s="7"/>
      <c r="C12" s="34"/>
      <c r="D12" s="76"/>
      <c r="E12" s="34"/>
      <c r="F12" s="34"/>
      <c r="G12" s="77"/>
      <c r="H12" s="76"/>
      <c r="I12" s="76"/>
      <c r="J12" s="34"/>
      <c r="K12" s="77"/>
      <c r="L12" s="102"/>
      <c r="O12" s="224"/>
      <c r="P12" s="226"/>
      <c r="Q12" s="7"/>
      <c r="XFD12" s="7"/>
    </row>
    <row r="13" spans="1:17 16384:16384" ht="17.25" customHeight="1" thickBot="1">
      <c r="A13" s="7"/>
      <c r="B13" s="7"/>
      <c r="C13" s="34"/>
      <c r="D13" s="76"/>
      <c r="E13" s="34"/>
      <c r="F13" s="34"/>
      <c r="G13" s="77"/>
      <c r="H13" s="76"/>
      <c r="I13" s="76"/>
      <c r="J13" s="34"/>
      <c r="K13" s="77"/>
      <c r="L13" s="102"/>
      <c r="O13" s="224"/>
      <c r="P13" s="226"/>
      <c r="Q13" s="7"/>
      <c r="XFD13" s="7"/>
    </row>
    <row r="14" spans="1:17 16384:16384" ht="18.75" customHeight="1" thickTop="1">
      <c r="A14" s="7"/>
      <c r="B14" s="7"/>
      <c r="C14" s="34"/>
      <c r="D14" s="76"/>
      <c r="E14" s="34"/>
      <c r="F14" s="34"/>
      <c r="G14" s="77"/>
      <c r="H14" s="76"/>
      <c r="I14" s="76"/>
      <c r="J14" s="34"/>
      <c r="K14" s="77"/>
      <c r="L14" s="102"/>
      <c r="O14" s="230">
        <v>7</v>
      </c>
      <c r="P14" s="7"/>
      <c r="Q14" s="7"/>
      <c r="XFD14" s="7"/>
    </row>
    <row r="15" spans="1:17 16384:16384" ht="34.5" customHeight="1">
      <c r="A15" s="7"/>
      <c r="B15" s="7"/>
      <c r="C15" s="34"/>
      <c r="D15" s="76"/>
      <c r="E15" s="34"/>
      <c r="F15" s="34"/>
      <c r="G15" s="77"/>
      <c r="H15" s="76"/>
      <c r="I15" s="76"/>
      <c r="J15" s="34"/>
      <c r="K15" s="77"/>
      <c r="L15" s="102"/>
      <c r="O15" s="231"/>
      <c r="P15" s="7"/>
      <c r="Q15" s="7"/>
      <c r="XFD15" s="7"/>
    </row>
    <row r="16" spans="1:17 16384:16384" ht="27.75" customHeight="1">
      <c r="A16" s="7"/>
      <c r="B16" s="7"/>
      <c r="C16" s="34"/>
      <c r="D16" s="76"/>
      <c r="E16" s="34"/>
      <c r="F16" s="34"/>
      <c r="G16" s="77"/>
      <c r="H16" s="76"/>
      <c r="I16" s="76"/>
      <c r="J16" s="34"/>
      <c r="K16" s="77"/>
      <c r="L16" s="102"/>
      <c r="O16" s="231"/>
      <c r="P16" s="7"/>
      <c r="Q16" s="7"/>
      <c r="XFD16" s="7"/>
    </row>
    <row r="17" spans="1:17 16384:16384" ht="18.75" customHeight="1" thickBot="1">
      <c r="A17" s="7"/>
      <c r="B17" s="7"/>
      <c r="C17" s="34"/>
      <c r="D17" s="76"/>
      <c r="E17" s="34"/>
      <c r="F17" s="34"/>
      <c r="G17" s="77"/>
      <c r="H17" s="76"/>
      <c r="I17" s="76"/>
      <c r="J17" s="34"/>
      <c r="K17" s="77"/>
      <c r="L17" s="102"/>
      <c r="O17" s="232"/>
      <c r="P17" s="7"/>
      <c r="Q17" s="7"/>
      <c r="XFD17" s="7"/>
    </row>
    <row r="18" spans="1:17 16384:16384" ht="20.100000000000001" customHeight="1" thickTop="1">
      <c r="A18" s="7"/>
      <c r="B18" s="7"/>
      <c r="C18" s="34"/>
      <c r="D18" s="76"/>
      <c r="E18" s="34"/>
      <c r="F18" s="34"/>
      <c r="G18" s="77"/>
      <c r="H18" s="76"/>
      <c r="I18" s="76"/>
      <c r="J18" s="78" t="str">
        <f>menu!G32</f>
        <v>2017/2018</v>
      </c>
      <c r="K18" s="154"/>
      <c r="L18" s="155"/>
      <c r="P18" s="7"/>
      <c r="Q18" s="7"/>
      <c r="XFD18" s="7"/>
    </row>
    <row r="19" spans="1:17 16384:16384" ht="31.5" customHeight="1" thickBot="1">
      <c r="A19" s="7"/>
      <c r="B19" s="7"/>
      <c r="C19" s="66"/>
      <c r="D19" s="86"/>
      <c r="E19" s="140"/>
      <c r="F19" s="140"/>
      <c r="G19" s="141"/>
      <c r="H19" s="86"/>
      <c r="I19" s="86"/>
      <c r="J19" s="140"/>
      <c r="K19" s="149" t="str">
        <f>menu!G14</f>
        <v>Negeri 1</v>
      </c>
      <c r="L19" s="103"/>
      <c r="N19" s="7" t="s">
        <v>531</v>
      </c>
      <c r="P19" s="7"/>
      <c r="Q19" s="7"/>
      <c r="XFD19" s="7"/>
    </row>
    <row r="20" spans="1:17 16384:16384" s="7" customFormat="1" ht="22.5" customHeight="1" thickTop="1" thickBot="1">
      <c r="C20" s="66"/>
      <c r="D20" s="86"/>
      <c r="E20" s="150" t="str">
        <f>menu!G16</f>
        <v>Meukek</v>
      </c>
      <c r="F20" s="140"/>
      <c r="G20" s="141"/>
      <c r="H20" s="86"/>
      <c r="I20" s="86"/>
      <c r="J20" s="140"/>
      <c r="K20" s="141"/>
      <c r="L20" s="104"/>
      <c r="M20" s="227" t="s">
        <v>532</v>
      </c>
      <c r="N20" s="228">
        <v>1</v>
      </c>
      <c r="O20" s="100"/>
      <c r="P20" s="100"/>
    </row>
    <row r="21" spans="1:17 16384:16384" s="7" customFormat="1" ht="24.75" customHeight="1" thickTop="1" thickBot="1">
      <c r="C21" s="66"/>
      <c r="D21" s="86"/>
      <c r="E21" s="140"/>
      <c r="F21" s="140"/>
      <c r="G21" s="141"/>
      <c r="H21" s="222" t="str">
        <f>menu!G12</f>
        <v>10102770</v>
      </c>
      <c r="I21" s="222"/>
      <c r="J21" s="222"/>
      <c r="K21" s="141"/>
      <c r="L21" s="104"/>
      <c r="M21" s="227"/>
      <c r="N21" s="228"/>
      <c r="O21" s="188"/>
      <c r="P21" s="100"/>
    </row>
    <row r="22" spans="1:17 16384:16384" s="7" customFormat="1" ht="23.25" customHeight="1" thickTop="1" thickBot="1">
      <c r="C22" s="66"/>
      <c r="D22" s="86"/>
      <c r="E22" s="140"/>
      <c r="F22" s="140"/>
      <c r="G22" s="222" t="str">
        <f>menu!G18</f>
        <v>Aceh Selatan</v>
      </c>
      <c r="H22" s="222"/>
      <c r="I22" s="222"/>
      <c r="J22" s="140"/>
      <c r="K22" s="141"/>
      <c r="L22" s="104"/>
      <c r="M22" s="227" t="s">
        <v>533</v>
      </c>
      <c r="N22" s="229">
        <v>1</v>
      </c>
      <c r="O22" s="100"/>
      <c r="P22" s="100"/>
    </row>
    <row r="23" spans="1:17 16384:16384" s="7" customFormat="1" ht="27" customHeight="1" thickTop="1" thickBot="1">
      <c r="C23" s="66"/>
      <c r="D23" s="86"/>
      <c r="E23" s="140"/>
      <c r="F23" s="151" t="str">
        <f>menu!G20</f>
        <v>Aceh</v>
      </c>
      <c r="G23" s="141"/>
      <c r="H23" s="86"/>
      <c r="I23" s="86"/>
      <c r="J23" s="140"/>
      <c r="K23" s="141"/>
      <c r="L23" s="104"/>
      <c r="M23" s="227"/>
      <c r="N23" s="229"/>
      <c r="O23" s="100"/>
      <c r="P23" s="100"/>
    </row>
    <row r="24" spans="1:17 16384:16384" s="7" customFormat="1" ht="21.75" customHeight="1" thickTop="1">
      <c r="C24" s="66"/>
      <c r="D24" s="86"/>
      <c r="E24" s="140"/>
      <c r="F24" s="140"/>
      <c r="G24" s="141"/>
      <c r="H24" s="150" t="str">
        <f>UPPER(IF(VLOOKUP(CARI_IPA,BIODATA_IPA,2)="","",VLOOKUP(CARI_IPA,BIODATA_IPA,2)))</f>
        <v>EVIA</v>
      </c>
      <c r="I24" s="86"/>
      <c r="J24" s="140"/>
      <c r="K24" s="141"/>
      <c r="L24" s="104"/>
    </row>
    <row r="25" spans="1:17 16384:16384" s="7" customFormat="1" ht="21.75" customHeight="1">
      <c r="C25" s="66"/>
      <c r="D25" s="86"/>
      <c r="E25" s="140"/>
      <c r="F25" s="140"/>
      <c r="G25" s="141"/>
      <c r="H25" s="150" t="str">
        <f>CONCATENATE(VLOOKUP(CARI_IPA,BIODATA_IPA,5),", "&amp;TEXT(VLOOKUP(CARI_IPA,BIODATA_IPA,6),"dd mmmm yyyy"))</f>
        <v>Gunung Rotan, 28 November 2000</v>
      </c>
      <c r="I25" s="86"/>
      <c r="J25" s="140"/>
      <c r="K25" s="141"/>
      <c r="L25" s="104"/>
    </row>
    <row r="26" spans="1:17 16384:16384" s="7" customFormat="1" ht="22.5" customHeight="1">
      <c r="C26" s="66"/>
      <c r="D26" s="86"/>
      <c r="E26" s="140"/>
      <c r="F26" s="140"/>
      <c r="G26" s="141"/>
      <c r="H26" s="150" t="str">
        <f>IF(VLOOKUP(CARI_IPA,BIODATA_IPA,8)="","",VLOOKUP(CARI_IPA,BIODATA_IPA,8))</f>
        <v>Salmi</v>
      </c>
      <c r="I26" s="86"/>
      <c r="J26" s="140"/>
      <c r="K26" s="141"/>
      <c r="L26" s="104"/>
    </row>
    <row r="27" spans="1:17 16384:16384" s="7" customFormat="1" ht="20.25" customHeight="1">
      <c r="C27" s="66"/>
      <c r="D27" s="86"/>
      <c r="E27" s="140"/>
      <c r="F27" s="140"/>
      <c r="G27" s="141"/>
      <c r="H27" s="150">
        <f>IF(VLOOKUP(CARI_IPA,BIODATA_IPA,3)="","",VLOOKUP(CARI_IPA,BIODATA_IPA,3))</f>
        <v>2735</v>
      </c>
      <c r="I27" s="86"/>
      <c r="J27" s="140"/>
      <c r="K27" s="141"/>
      <c r="L27" s="104"/>
    </row>
    <row r="28" spans="1:17 16384:16384" s="7" customFormat="1" ht="27" customHeight="1">
      <c r="C28" s="66"/>
      <c r="D28" s="86"/>
      <c r="E28" s="140"/>
      <c r="F28" s="140"/>
      <c r="G28" s="141"/>
      <c r="H28" s="150" t="str">
        <f>IF(VLOOKUP(CARI_IPA,BIODATA_IPA,4)="","",VLOOKUP(CARI_IPA,BIODATA_IPA,4))</f>
        <v>0153576372</v>
      </c>
      <c r="I28" s="86"/>
      <c r="J28" s="140"/>
      <c r="K28" s="141"/>
      <c r="L28" s="104"/>
    </row>
    <row r="29" spans="1:17 16384:16384" s="7" customFormat="1" ht="21.75" customHeight="1">
      <c r="C29" s="66"/>
      <c r="D29" s="86"/>
      <c r="E29" s="140"/>
      <c r="F29" s="140"/>
      <c r="G29" s="141"/>
      <c r="H29" s="150" t="str">
        <f>IF(VLOOKUP(CARI_IPA,BIODATA_IPA,7)="","",VLOOKUP(CARI_IPA,BIODATA_IPA,7))</f>
        <v>3-18-06-21-018-011-6</v>
      </c>
      <c r="I29" s="86"/>
      <c r="J29" s="140"/>
      <c r="K29" s="141"/>
      <c r="L29" s="104"/>
    </row>
    <row r="30" spans="1:17 16384:16384" s="7" customFormat="1" ht="34.5" customHeight="1">
      <c r="C30" s="66"/>
      <c r="D30" s="86"/>
      <c r="E30" s="140"/>
      <c r="F30" s="140"/>
      <c r="G30" s="141"/>
      <c r="H30" s="150" t="str">
        <f>menu!G28</f>
        <v>SMAN 1 Meukek</v>
      </c>
      <c r="I30" s="86"/>
      <c r="J30" s="140"/>
      <c r="K30" s="141"/>
      <c r="L30" s="104"/>
    </row>
    <row r="31" spans="1:17 16384:16384" s="7" customFormat="1" ht="30" customHeight="1">
      <c r="C31" s="66"/>
      <c r="D31" s="86"/>
      <c r="E31" s="140"/>
      <c r="F31" s="140"/>
      <c r="G31" s="141"/>
      <c r="H31" s="150" t="str">
        <f>menu!G30</f>
        <v>SMAN 1 Meukek</v>
      </c>
      <c r="I31" s="86"/>
      <c r="J31" s="140"/>
      <c r="K31" s="141"/>
      <c r="L31" s="104"/>
    </row>
    <row r="32" spans="1:17 16384:16384" s="7" customFormat="1" ht="20.100000000000001" customHeight="1">
      <c r="C32" s="66"/>
      <c r="D32" s="86"/>
      <c r="E32" s="140"/>
      <c r="F32" s="140"/>
      <c r="G32" s="141"/>
      <c r="H32" s="86"/>
      <c r="I32" s="86"/>
      <c r="J32" s="140"/>
      <c r="K32" s="141"/>
      <c r="L32" s="104"/>
    </row>
    <row r="33" spans="3:12" s="7" customFormat="1" ht="20.100000000000001" customHeight="1">
      <c r="C33" s="66"/>
      <c r="D33" s="86"/>
      <c r="E33" s="140"/>
      <c r="F33" s="140"/>
      <c r="G33" s="141"/>
      <c r="H33" s="86"/>
      <c r="I33" s="86"/>
      <c r="J33" s="140"/>
      <c r="K33" s="141"/>
      <c r="L33" s="104"/>
    </row>
    <row r="34" spans="3:12" s="7" customFormat="1" ht="20.100000000000001" customHeight="1">
      <c r="C34" s="66"/>
      <c r="D34" s="86"/>
      <c r="E34" s="140"/>
      <c r="F34" s="140"/>
      <c r="G34" s="141"/>
      <c r="H34" s="86"/>
      <c r="I34" s="86"/>
      <c r="J34" s="140"/>
      <c r="K34" s="141"/>
      <c r="L34" s="104"/>
    </row>
    <row r="35" spans="3:12" s="7" customFormat="1" ht="20.100000000000001" customHeight="1">
      <c r="C35" s="66"/>
      <c r="D35" s="86"/>
      <c r="E35" s="140"/>
      <c r="F35" s="140"/>
      <c r="G35" s="141"/>
      <c r="H35" s="86"/>
      <c r="I35" s="86"/>
      <c r="J35" s="140"/>
      <c r="K35" s="141"/>
      <c r="L35" s="104"/>
    </row>
    <row r="36" spans="3:12" s="7" customFormat="1" ht="22.5" customHeight="1">
      <c r="C36" s="66"/>
      <c r="D36" s="86"/>
      <c r="E36" s="140"/>
      <c r="F36" s="140"/>
      <c r="G36" s="141"/>
      <c r="H36" s="86"/>
      <c r="I36" s="110" t="str">
        <f xml:space="preserve"> menu!G18&amp;", "&amp;TEXT(menu!G26,"dd mmmm yyyy")</f>
        <v>Aceh Selatan, 03 Mei 2018</v>
      </c>
      <c r="J36" s="140"/>
      <c r="K36" s="141"/>
      <c r="L36" s="104"/>
    </row>
    <row r="37" spans="3:12" s="7" customFormat="1" ht="20.100000000000001" customHeight="1">
      <c r="C37" s="66"/>
      <c r="D37" s="86"/>
      <c r="E37" s="140"/>
      <c r="F37" s="140"/>
      <c r="G37" s="141"/>
      <c r="H37" s="86"/>
      <c r="I37" s="86"/>
      <c r="J37" s="140"/>
      <c r="K37" s="141"/>
      <c r="L37" s="104"/>
    </row>
    <row r="38" spans="3:12" s="7" customFormat="1" ht="20.100000000000001" customHeight="1">
      <c r="C38" s="66"/>
      <c r="D38" s="86"/>
      <c r="E38" s="140"/>
      <c r="F38" s="140"/>
      <c r="G38" s="141"/>
      <c r="H38" s="86"/>
      <c r="I38" s="86"/>
      <c r="J38" s="140"/>
      <c r="K38" s="141"/>
      <c r="L38" s="104"/>
    </row>
    <row r="39" spans="3:12" s="7" customFormat="1" ht="20.100000000000001" customHeight="1">
      <c r="C39" s="66"/>
      <c r="D39" s="86"/>
      <c r="E39" s="140"/>
      <c r="F39" s="140"/>
      <c r="G39" s="141"/>
      <c r="H39" s="86"/>
      <c r="I39" s="86"/>
      <c r="J39" s="140"/>
      <c r="K39" s="141"/>
      <c r="L39" s="104"/>
    </row>
    <row r="40" spans="3:12" s="7" customFormat="1" ht="21" customHeight="1">
      <c r="C40" s="66"/>
      <c r="D40" s="86"/>
      <c r="E40" s="140"/>
      <c r="F40" s="140"/>
      <c r="G40" s="141"/>
      <c r="H40" s="86"/>
      <c r="I40" s="152" t="str">
        <f>menu!G22</f>
        <v>Drs. IRWADI</v>
      </c>
      <c r="J40" s="150"/>
      <c r="K40" s="141"/>
      <c r="L40" s="104"/>
    </row>
    <row r="41" spans="3:12" s="7" customFormat="1" ht="18.75" customHeight="1">
      <c r="C41" s="66"/>
      <c r="D41" s="86"/>
      <c r="E41" s="140"/>
      <c r="F41" s="140"/>
      <c r="G41" s="141"/>
      <c r="H41" s="86"/>
      <c r="I41" s="86"/>
      <c r="J41" s="152" t="str">
        <f>menu!G24</f>
        <v>19681012 199702 1 004</v>
      </c>
      <c r="K41" s="141"/>
      <c r="L41" s="104"/>
    </row>
    <row r="42" spans="3:12" s="7" customFormat="1" ht="20.100000000000001" customHeight="1">
      <c r="C42" s="34"/>
      <c r="D42" s="86"/>
      <c r="E42" s="140"/>
      <c r="F42" s="140"/>
      <c r="G42" s="141"/>
      <c r="H42" s="86"/>
      <c r="I42" s="86"/>
      <c r="J42" s="140"/>
      <c r="K42" s="141"/>
      <c r="L42" s="105"/>
    </row>
    <row r="43" spans="3:12" s="7" customFormat="1" ht="20.100000000000001" customHeight="1">
      <c r="C43" s="34"/>
      <c r="D43" s="153"/>
      <c r="E43" s="33"/>
      <c r="F43" s="33"/>
      <c r="G43" s="154"/>
      <c r="H43" s="153"/>
      <c r="I43" s="153"/>
      <c r="J43" s="33"/>
      <c r="K43" s="154"/>
      <c r="L43" s="102"/>
    </row>
    <row r="44" spans="3:12" s="7" customFormat="1" ht="20.100000000000001" customHeight="1">
      <c r="C44" s="34"/>
      <c r="D44" s="153"/>
      <c r="E44" s="33"/>
      <c r="F44" s="33"/>
      <c r="G44" s="154"/>
      <c r="H44" s="153"/>
      <c r="I44" s="153"/>
      <c r="J44" s="33"/>
      <c r="K44" s="154"/>
      <c r="L44" s="102"/>
    </row>
    <row r="45" spans="3:12" s="7" customFormat="1" ht="18.75" customHeight="1">
      <c r="C45" s="34"/>
      <c r="D45" s="76"/>
      <c r="E45" s="34"/>
      <c r="F45" s="34"/>
      <c r="G45" s="77"/>
      <c r="H45" s="76"/>
      <c r="I45" s="76"/>
      <c r="J45" s="34"/>
      <c r="K45" s="77"/>
      <c r="L45" s="102"/>
    </row>
    <row r="46" spans="3:12" s="7" customFormat="1" ht="20.100000000000001" customHeight="1">
      <c r="C46" s="27"/>
      <c r="D46" s="28"/>
      <c r="E46" s="27"/>
      <c r="F46" s="79"/>
      <c r="G46" s="80"/>
      <c r="H46" s="31"/>
      <c r="I46" s="31"/>
      <c r="J46" s="27"/>
      <c r="K46" s="80"/>
      <c r="L46" s="80"/>
    </row>
    <row r="47" spans="3:12" s="7" customFormat="1" ht="20.100000000000001" hidden="1" customHeight="1">
      <c r="C47" s="27"/>
      <c r="D47" s="28"/>
      <c r="E47" s="27"/>
      <c r="F47" s="79"/>
      <c r="G47" s="80"/>
      <c r="H47" s="31"/>
      <c r="I47" s="31"/>
      <c r="J47" s="27"/>
      <c r="K47" s="80"/>
      <c r="L47" s="80"/>
    </row>
    <row r="48" spans="3:12" s="7" customFormat="1" ht="20.100000000000001" hidden="1" customHeight="1">
      <c r="C48" s="30"/>
      <c r="D48" s="81"/>
      <c r="E48" s="30"/>
      <c r="F48" s="82"/>
      <c r="G48" s="83"/>
      <c r="H48" s="84"/>
      <c r="I48" s="31"/>
      <c r="J48" s="27"/>
      <c r="K48" s="83"/>
      <c r="L48" s="83"/>
    </row>
    <row r="49" spans="3:12" s="7" customFormat="1" ht="20.100000000000001" hidden="1" customHeight="1">
      <c r="C49" s="30"/>
      <c r="D49" s="81"/>
      <c r="E49" s="30"/>
      <c r="F49" s="82"/>
      <c r="G49" s="83"/>
      <c r="H49" s="84"/>
      <c r="I49" s="31"/>
      <c r="J49" s="27"/>
      <c r="K49" s="83"/>
      <c r="L49" s="83"/>
    </row>
    <row r="50" spans="3:12" s="7" customFormat="1" ht="20.100000000000001" hidden="1" customHeight="1">
      <c r="C50" s="30"/>
      <c r="D50" s="81"/>
      <c r="E50" s="30"/>
      <c r="F50" s="82"/>
      <c r="G50" s="83"/>
      <c r="H50" s="84"/>
      <c r="I50" s="31"/>
      <c r="J50" s="27"/>
      <c r="K50" s="83"/>
      <c r="L50" s="83"/>
    </row>
    <row r="51" spans="3:12" s="7" customFormat="1" ht="20.100000000000001" hidden="1" customHeight="1">
      <c r="C51" s="30"/>
      <c r="D51" s="81"/>
      <c r="E51" s="30"/>
      <c r="F51" s="82"/>
      <c r="G51" s="83"/>
      <c r="H51" s="84"/>
      <c r="I51" s="31"/>
      <c r="J51" s="27"/>
      <c r="K51" s="83"/>
      <c r="L51" s="83"/>
    </row>
    <row r="52" spans="3:12" s="7" customFormat="1" ht="20.100000000000001" hidden="1" customHeight="1">
      <c r="C52" s="30"/>
      <c r="D52" s="81"/>
      <c r="E52" s="30"/>
      <c r="F52" s="82"/>
      <c r="G52" s="83"/>
      <c r="H52" s="84"/>
      <c r="I52" s="31"/>
      <c r="J52" s="27"/>
      <c r="K52" s="83"/>
      <c r="L52" s="83"/>
    </row>
    <row r="53" spans="3:12" s="7" customFormat="1" ht="20.100000000000001" hidden="1" customHeight="1">
      <c r="C53" s="30"/>
      <c r="D53" s="81"/>
      <c r="E53" s="30"/>
      <c r="F53" s="82"/>
      <c r="G53" s="83"/>
      <c r="H53" s="84"/>
      <c r="I53" s="31"/>
      <c r="J53" s="27"/>
      <c r="K53" s="83"/>
      <c r="L53" s="83"/>
    </row>
    <row r="54" spans="3:12" s="7" customFormat="1" ht="20.100000000000001" hidden="1" customHeight="1">
      <c r="C54" s="30"/>
      <c r="D54" s="81"/>
      <c r="E54" s="30"/>
      <c r="F54" s="82"/>
      <c r="G54" s="83"/>
      <c r="H54" s="84"/>
      <c r="I54" s="31"/>
      <c r="J54" s="27"/>
      <c r="K54" s="83"/>
      <c r="L54" s="83"/>
    </row>
    <row r="55" spans="3:12" s="7" customFormat="1" ht="20.100000000000001" hidden="1" customHeight="1">
      <c r="C55" s="30"/>
      <c r="D55" s="81"/>
      <c r="E55" s="30"/>
      <c r="F55" s="82"/>
      <c r="G55" s="83"/>
      <c r="H55" s="84"/>
      <c r="I55" s="31"/>
      <c r="J55" s="27"/>
      <c r="K55" s="83"/>
      <c r="L55" s="83"/>
    </row>
    <row r="56" spans="3:12" s="7" customFormat="1" ht="20.100000000000001" hidden="1" customHeight="1">
      <c r="C56" s="30"/>
      <c r="D56" s="81"/>
      <c r="E56" s="30"/>
      <c r="F56" s="82"/>
      <c r="G56" s="83"/>
      <c r="H56" s="84"/>
      <c r="I56" s="31"/>
      <c r="J56" s="27"/>
      <c r="K56" s="83"/>
      <c r="L56" s="83"/>
    </row>
    <row r="57" spans="3:12" s="7" customFormat="1" ht="20.100000000000001" hidden="1" customHeight="1">
      <c r="C57" s="30"/>
      <c r="D57" s="81"/>
      <c r="E57" s="30"/>
      <c r="F57" s="82"/>
      <c r="G57" s="83"/>
      <c r="H57" s="84"/>
      <c r="I57" s="31"/>
      <c r="J57" s="27"/>
      <c r="K57" s="83"/>
      <c r="L57" s="83"/>
    </row>
    <row r="58" spans="3:12" s="7" customFormat="1" ht="20.100000000000001" hidden="1" customHeight="1">
      <c r="C58" s="30"/>
      <c r="D58" s="81"/>
      <c r="E58" s="30"/>
      <c r="F58" s="82"/>
      <c r="G58" s="83"/>
      <c r="H58" s="84"/>
      <c r="I58" s="31"/>
      <c r="J58" s="27"/>
      <c r="K58" s="83"/>
      <c r="L58" s="83"/>
    </row>
    <row r="59" spans="3:12" s="7" customFormat="1" ht="20.100000000000001" hidden="1" customHeight="1">
      <c r="C59" s="30"/>
      <c r="D59" s="81"/>
      <c r="E59" s="30"/>
      <c r="F59" s="82"/>
      <c r="G59" s="83"/>
      <c r="H59" s="84"/>
      <c r="I59" s="31"/>
      <c r="J59" s="27"/>
      <c r="K59" s="83"/>
      <c r="L59" s="83"/>
    </row>
    <row r="60" spans="3:12" s="7" customFormat="1" ht="20.100000000000001" hidden="1" customHeight="1">
      <c r="C60" s="30"/>
      <c r="D60" s="81"/>
      <c r="E60" s="30"/>
      <c r="F60" s="82"/>
      <c r="G60" s="83"/>
      <c r="H60" s="84"/>
      <c r="I60" s="31"/>
      <c r="J60" s="27"/>
      <c r="K60" s="83"/>
      <c r="L60" s="83"/>
    </row>
    <row r="61" spans="3:12" s="7" customFormat="1" ht="20.100000000000001" hidden="1" customHeight="1">
      <c r="C61" s="30"/>
      <c r="D61" s="81"/>
      <c r="E61" s="30"/>
      <c r="F61" s="82"/>
      <c r="G61" s="83"/>
      <c r="H61" s="84"/>
      <c r="I61" s="31"/>
      <c r="J61" s="27"/>
      <c r="K61" s="83"/>
      <c r="L61" s="83"/>
    </row>
    <row r="62" spans="3:12" s="7" customFormat="1" ht="20.100000000000001" hidden="1" customHeight="1">
      <c r="C62" s="30"/>
      <c r="D62" s="81"/>
      <c r="E62" s="30"/>
      <c r="F62" s="82"/>
      <c r="G62" s="83"/>
      <c r="H62" s="84"/>
      <c r="I62" s="31"/>
      <c r="J62" s="27"/>
      <c r="K62" s="83"/>
      <c r="L62" s="83"/>
    </row>
    <row r="63" spans="3:12" s="7" customFormat="1" ht="20.100000000000001" hidden="1" customHeight="1">
      <c r="C63" s="30"/>
      <c r="D63" s="81"/>
      <c r="E63" s="30"/>
      <c r="F63" s="82"/>
      <c r="G63" s="83"/>
      <c r="H63" s="84"/>
      <c r="I63" s="31"/>
      <c r="J63" s="27"/>
      <c r="K63" s="83"/>
      <c r="L63" s="83"/>
    </row>
    <row r="64" spans="3:12" s="7" customFormat="1" ht="20.100000000000001" hidden="1" customHeight="1">
      <c r="C64" s="30"/>
      <c r="D64" s="81"/>
      <c r="E64" s="30"/>
      <c r="F64" s="82"/>
      <c r="G64" s="83"/>
      <c r="H64" s="84"/>
      <c r="I64" s="31"/>
      <c r="J64" s="27"/>
      <c r="K64" s="83"/>
      <c r="L64" s="83"/>
    </row>
    <row r="65" spans="3:12" s="7" customFormat="1" ht="20.100000000000001" hidden="1" customHeight="1">
      <c r="C65" s="30"/>
      <c r="D65" s="81"/>
      <c r="E65" s="30"/>
      <c r="F65" s="82"/>
      <c r="G65" s="83"/>
      <c r="H65" s="84"/>
      <c r="I65" s="31"/>
      <c r="J65" s="27"/>
      <c r="K65" s="83"/>
      <c r="L65" s="83"/>
    </row>
    <row r="66" spans="3:12" s="7" customFormat="1" ht="20.100000000000001" hidden="1" customHeight="1">
      <c r="C66" s="30"/>
      <c r="D66" s="81"/>
      <c r="E66" s="30"/>
      <c r="F66" s="82"/>
      <c r="G66" s="83"/>
      <c r="H66" s="84"/>
      <c r="I66" s="31"/>
      <c r="J66" s="27"/>
      <c r="K66" s="83"/>
      <c r="L66" s="83"/>
    </row>
    <row r="67" spans="3:12" s="7" customFormat="1" ht="20.100000000000001" hidden="1" customHeight="1">
      <c r="C67" s="30"/>
      <c r="D67" s="81"/>
      <c r="E67" s="30"/>
      <c r="F67" s="82"/>
      <c r="G67" s="83"/>
      <c r="H67" s="84"/>
      <c r="I67" s="31"/>
      <c r="J67" s="27"/>
      <c r="K67" s="83"/>
      <c r="L67" s="83"/>
    </row>
    <row r="68" spans="3:12" s="7" customFormat="1" ht="20.100000000000001" hidden="1" customHeight="1">
      <c r="C68" s="30"/>
      <c r="D68" s="81"/>
      <c r="E68" s="30"/>
      <c r="F68" s="82"/>
      <c r="G68" s="83"/>
      <c r="H68" s="84"/>
      <c r="I68" s="31"/>
      <c r="J68" s="27"/>
      <c r="K68" s="83"/>
      <c r="L68" s="83"/>
    </row>
    <row r="69" spans="3:12" s="7" customFormat="1" ht="20.100000000000001" hidden="1" customHeight="1">
      <c r="C69" s="30"/>
      <c r="D69" s="81"/>
      <c r="E69" s="30"/>
      <c r="F69" s="82"/>
      <c r="G69" s="83"/>
      <c r="H69" s="84"/>
      <c r="I69" s="31"/>
      <c r="J69" s="27"/>
      <c r="K69" s="83"/>
      <c r="L69" s="83"/>
    </row>
    <row r="70" spans="3:12" s="7" customFormat="1" ht="20.100000000000001" hidden="1" customHeight="1">
      <c r="C70" s="30"/>
      <c r="D70" s="81"/>
      <c r="E70" s="30"/>
      <c r="F70" s="82"/>
      <c r="G70" s="83"/>
      <c r="H70" s="84"/>
      <c r="I70" s="31"/>
      <c r="J70" s="27"/>
      <c r="K70" s="83"/>
      <c r="L70" s="83"/>
    </row>
    <row r="71" spans="3:12" s="7" customFormat="1" ht="20.100000000000001" hidden="1" customHeight="1">
      <c r="C71" s="30"/>
      <c r="D71" s="81"/>
      <c r="E71" s="30"/>
      <c r="F71" s="82"/>
      <c r="G71" s="83"/>
      <c r="H71" s="84"/>
      <c r="I71" s="31"/>
      <c r="J71" s="27"/>
      <c r="K71" s="83"/>
      <c r="L71" s="83"/>
    </row>
    <row r="72" spans="3:12" s="7" customFormat="1" ht="20.100000000000001" hidden="1" customHeight="1">
      <c r="C72" s="30"/>
      <c r="D72" s="81"/>
      <c r="E72" s="30"/>
      <c r="F72" s="82"/>
      <c r="G72" s="83"/>
      <c r="H72" s="84"/>
      <c r="I72" s="31"/>
      <c r="J72" s="27"/>
      <c r="K72" s="83"/>
      <c r="L72" s="83"/>
    </row>
    <row r="73" spans="3:12" s="7" customFormat="1" ht="20.100000000000001" hidden="1" customHeight="1">
      <c r="C73" s="30"/>
      <c r="D73" s="81"/>
      <c r="E73" s="30"/>
      <c r="F73" s="82"/>
      <c r="G73" s="83"/>
      <c r="H73" s="84"/>
      <c r="I73" s="31"/>
      <c r="J73" s="27"/>
      <c r="K73" s="83"/>
      <c r="L73" s="83"/>
    </row>
    <row r="74" spans="3:12" s="7" customFormat="1" ht="20.100000000000001" hidden="1" customHeight="1">
      <c r="C74" s="30"/>
      <c r="D74" s="81"/>
      <c r="E74" s="30"/>
      <c r="F74" s="82"/>
      <c r="G74" s="83"/>
      <c r="H74" s="84"/>
      <c r="I74" s="31"/>
      <c r="J74" s="27"/>
      <c r="K74" s="83"/>
      <c r="L74" s="83"/>
    </row>
    <row r="75" spans="3:12" s="7" customFormat="1" ht="20.100000000000001" hidden="1" customHeight="1">
      <c r="C75" s="30"/>
      <c r="D75" s="81"/>
      <c r="E75" s="30"/>
      <c r="F75" s="82"/>
      <c r="G75" s="83"/>
      <c r="H75" s="84"/>
      <c r="I75" s="31"/>
      <c r="J75" s="27"/>
      <c r="K75" s="83"/>
      <c r="L75" s="83"/>
    </row>
    <row r="76" spans="3:12" s="7" customFormat="1" ht="20.100000000000001" hidden="1" customHeight="1">
      <c r="C76" s="30"/>
      <c r="D76" s="81"/>
      <c r="E76" s="30"/>
      <c r="F76" s="82"/>
      <c r="G76" s="83"/>
      <c r="H76" s="84"/>
      <c r="I76" s="31"/>
      <c r="J76" s="27"/>
      <c r="K76" s="83"/>
      <c r="L76" s="83"/>
    </row>
    <row r="77" spans="3:12" s="7" customFormat="1" ht="20.100000000000001" hidden="1" customHeight="1">
      <c r="C77" s="30"/>
      <c r="D77" s="81"/>
      <c r="E77" s="30"/>
      <c r="F77" s="82"/>
      <c r="G77" s="83"/>
      <c r="H77" s="84"/>
      <c r="I77" s="31"/>
      <c r="J77" s="27"/>
      <c r="K77" s="83"/>
      <c r="L77" s="83"/>
    </row>
    <row r="78" spans="3:12" s="7" customFormat="1" ht="20.100000000000001" hidden="1" customHeight="1">
      <c r="C78" s="30"/>
      <c r="D78" s="81"/>
      <c r="E78" s="30"/>
      <c r="F78" s="82"/>
      <c r="G78" s="83"/>
      <c r="H78" s="84"/>
      <c r="I78" s="31"/>
      <c r="J78" s="27"/>
      <c r="K78" s="83"/>
      <c r="L78" s="83"/>
    </row>
    <row r="79" spans="3:12" s="7" customFormat="1" ht="20.100000000000001" hidden="1" customHeight="1">
      <c r="C79" s="30"/>
      <c r="D79" s="81"/>
      <c r="E79" s="30"/>
      <c r="F79" s="82"/>
      <c r="G79" s="83"/>
      <c r="H79" s="84"/>
      <c r="I79" s="31"/>
      <c r="J79" s="27"/>
      <c r="K79" s="83"/>
      <c r="L79" s="83"/>
    </row>
    <row r="80" spans="3:12" s="7" customFormat="1" ht="20.100000000000001" hidden="1" customHeight="1">
      <c r="C80" s="30"/>
      <c r="D80" s="81"/>
      <c r="E80" s="30"/>
      <c r="F80" s="82"/>
      <c r="G80" s="83"/>
      <c r="H80" s="84"/>
      <c r="I80" s="31"/>
      <c r="J80" s="27"/>
      <c r="K80" s="83"/>
      <c r="L80" s="83"/>
    </row>
    <row r="81" spans="3:12" s="7" customFormat="1" ht="20.100000000000001" hidden="1" customHeight="1">
      <c r="C81" s="30"/>
      <c r="D81" s="81"/>
      <c r="E81" s="30"/>
      <c r="F81" s="82"/>
      <c r="G81" s="83"/>
      <c r="H81" s="84"/>
      <c r="I81" s="31"/>
      <c r="J81" s="27"/>
      <c r="K81" s="83"/>
      <c r="L81" s="83"/>
    </row>
    <row r="82" spans="3:12" s="7" customFormat="1" ht="20.100000000000001" hidden="1" customHeight="1">
      <c r="C82" s="30"/>
      <c r="D82" s="81"/>
      <c r="E82" s="30"/>
      <c r="F82" s="82"/>
      <c r="G82" s="83"/>
      <c r="H82" s="84"/>
      <c r="I82" s="31"/>
      <c r="J82" s="27"/>
      <c r="K82" s="83"/>
      <c r="L82" s="83"/>
    </row>
    <row r="83" spans="3:12" s="7" customFormat="1" ht="20.100000000000001" hidden="1" customHeight="1">
      <c r="C83" s="30"/>
      <c r="D83" s="81"/>
      <c r="E83" s="30"/>
      <c r="F83" s="82"/>
      <c r="G83" s="83"/>
      <c r="H83" s="84"/>
      <c r="I83" s="31"/>
      <c r="J83" s="27"/>
      <c r="K83" s="83"/>
      <c r="L83" s="83"/>
    </row>
    <row r="84" spans="3:12" s="7" customFormat="1" ht="20.100000000000001" hidden="1" customHeight="1">
      <c r="C84" s="30"/>
      <c r="D84" s="81"/>
      <c r="E84" s="30"/>
      <c r="F84" s="82"/>
      <c r="G84" s="83"/>
      <c r="H84" s="84"/>
      <c r="I84" s="31"/>
      <c r="J84" s="27"/>
      <c r="K84" s="83"/>
      <c r="L84" s="83"/>
    </row>
    <row r="85" spans="3:12" s="7" customFormat="1" ht="20.100000000000001" hidden="1" customHeight="1">
      <c r="C85" s="30"/>
      <c r="D85" s="81"/>
      <c r="E85" s="30"/>
      <c r="F85" s="82"/>
      <c r="G85" s="83"/>
      <c r="H85" s="84"/>
      <c r="I85" s="31"/>
      <c r="J85" s="27"/>
      <c r="K85" s="83"/>
      <c r="L85" s="83"/>
    </row>
    <row r="86" spans="3:12" s="7" customFormat="1" ht="20.100000000000001" hidden="1" customHeight="1">
      <c r="C86" s="30"/>
      <c r="D86" s="81"/>
      <c r="E86" s="30"/>
      <c r="F86" s="82"/>
      <c r="G86" s="83"/>
      <c r="H86" s="84"/>
      <c r="I86" s="31"/>
      <c r="J86" s="27"/>
      <c r="K86" s="83"/>
      <c r="L86" s="83"/>
    </row>
    <row r="87" spans="3:12" s="7" customFormat="1" ht="20.100000000000001" hidden="1" customHeight="1">
      <c r="C87" s="30"/>
      <c r="D87" s="81"/>
      <c r="E87" s="30"/>
      <c r="F87" s="82"/>
      <c r="G87" s="83"/>
      <c r="H87" s="84"/>
      <c r="I87" s="31"/>
      <c r="J87" s="27"/>
      <c r="K87" s="83"/>
      <c r="L87" s="83"/>
    </row>
    <row r="88" spans="3:12" s="7" customFormat="1" ht="20.100000000000001" hidden="1" customHeight="1">
      <c r="C88" s="30"/>
      <c r="D88" s="81"/>
      <c r="E88" s="30"/>
      <c r="F88" s="82"/>
      <c r="G88" s="83"/>
      <c r="H88" s="84"/>
      <c r="I88" s="31"/>
      <c r="J88" s="27"/>
      <c r="K88" s="83"/>
      <c r="L88" s="83"/>
    </row>
    <row r="89" spans="3:12" s="7" customFormat="1" ht="20.100000000000001" hidden="1" customHeight="1">
      <c r="C89" s="30"/>
      <c r="D89" s="81"/>
      <c r="E89" s="30"/>
      <c r="F89" s="82"/>
      <c r="G89" s="83"/>
      <c r="H89" s="84"/>
      <c r="I89" s="31"/>
      <c r="J89" s="27"/>
      <c r="K89" s="83"/>
      <c r="L89" s="83"/>
    </row>
    <row r="90" spans="3:12" s="7" customFormat="1" ht="20.100000000000001" hidden="1" customHeight="1">
      <c r="C90" s="30"/>
      <c r="D90" s="81"/>
      <c r="E90" s="30"/>
      <c r="F90" s="82"/>
      <c r="G90" s="83"/>
      <c r="H90" s="84"/>
      <c r="I90" s="31"/>
      <c r="J90" s="27"/>
      <c r="K90" s="83"/>
      <c r="L90" s="83"/>
    </row>
    <row r="91" spans="3:12" s="7" customFormat="1" ht="20.100000000000001" hidden="1" customHeight="1">
      <c r="C91" s="30"/>
      <c r="D91" s="81"/>
      <c r="E91" s="30"/>
      <c r="F91" s="82"/>
      <c r="G91" s="83"/>
      <c r="H91" s="84"/>
      <c r="I91" s="31"/>
      <c r="J91" s="27"/>
      <c r="K91" s="83"/>
      <c r="L91" s="83"/>
    </row>
    <row r="92" spans="3:12" s="7" customFormat="1" ht="20.100000000000001" hidden="1" customHeight="1">
      <c r="C92" s="30"/>
      <c r="D92" s="81"/>
      <c r="E92" s="30"/>
      <c r="F92" s="82"/>
      <c r="G92" s="83"/>
      <c r="H92" s="84"/>
      <c r="I92" s="31"/>
      <c r="J92" s="27"/>
      <c r="K92" s="83"/>
      <c r="L92" s="83"/>
    </row>
    <row r="93" spans="3:12" s="7" customFormat="1" ht="20.100000000000001" hidden="1" customHeight="1">
      <c r="C93" s="30"/>
      <c r="D93" s="81"/>
      <c r="E93" s="30"/>
      <c r="F93" s="82"/>
      <c r="G93" s="83"/>
      <c r="H93" s="84"/>
      <c r="I93" s="31"/>
      <c r="J93" s="27"/>
      <c r="K93" s="83"/>
      <c r="L93" s="83"/>
    </row>
    <row r="94" spans="3:12" s="7" customFormat="1" ht="20.100000000000001" hidden="1" customHeight="1">
      <c r="C94" s="30"/>
      <c r="D94" s="81"/>
      <c r="E94" s="30"/>
      <c r="F94" s="82"/>
      <c r="G94" s="83"/>
      <c r="H94" s="84"/>
      <c r="I94" s="31"/>
      <c r="J94" s="27"/>
      <c r="K94" s="83"/>
      <c r="L94" s="83"/>
    </row>
    <row r="95" spans="3:12" s="7" customFormat="1" ht="20.100000000000001" hidden="1" customHeight="1">
      <c r="C95" s="30"/>
      <c r="D95" s="81"/>
      <c r="E95" s="30"/>
      <c r="F95" s="82"/>
      <c r="G95" s="83"/>
      <c r="H95" s="84"/>
      <c r="I95" s="31"/>
      <c r="J95" s="27"/>
      <c r="K95" s="83"/>
      <c r="L95" s="83"/>
    </row>
    <row r="96" spans="3:12" s="7" customFormat="1" ht="20.100000000000001" hidden="1" customHeight="1">
      <c r="C96" s="30"/>
      <c r="D96" s="81"/>
      <c r="E96" s="30"/>
      <c r="F96" s="82"/>
      <c r="G96" s="83"/>
      <c r="H96" s="84"/>
      <c r="I96" s="31"/>
      <c r="J96" s="27"/>
      <c r="K96" s="83"/>
      <c r="L96" s="83"/>
    </row>
    <row r="97" spans="3:12" s="7" customFormat="1" ht="20.100000000000001" hidden="1" customHeight="1">
      <c r="C97" s="30"/>
      <c r="D97" s="81"/>
      <c r="E97" s="30"/>
      <c r="F97" s="82"/>
      <c r="G97" s="83"/>
      <c r="H97" s="84"/>
      <c r="I97" s="31"/>
      <c r="J97" s="27"/>
      <c r="K97" s="83"/>
      <c r="L97" s="83"/>
    </row>
    <row r="98" spans="3:12" s="7" customFormat="1" ht="20.100000000000001" hidden="1" customHeight="1">
      <c r="C98" s="30"/>
      <c r="D98" s="81"/>
      <c r="E98" s="30"/>
      <c r="F98" s="82"/>
      <c r="G98" s="83"/>
      <c r="H98" s="84"/>
      <c r="I98" s="31"/>
      <c r="J98" s="27"/>
      <c r="K98" s="83"/>
      <c r="L98" s="83"/>
    </row>
    <row r="99" spans="3:12" s="7" customFormat="1" ht="20.100000000000001" hidden="1" customHeight="1">
      <c r="C99" s="30"/>
      <c r="D99" s="81"/>
      <c r="E99" s="30"/>
      <c r="F99" s="82"/>
      <c r="G99" s="83"/>
      <c r="H99" s="84"/>
      <c r="I99" s="31"/>
      <c r="J99" s="27"/>
      <c r="K99" s="83"/>
      <c r="L99" s="83"/>
    </row>
    <row r="100" spans="3:12" s="7" customFormat="1" ht="20.100000000000001" hidden="1" customHeight="1">
      <c r="C100" s="30"/>
      <c r="D100" s="81"/>
      <c r="E100" s="30"/>
      <c r="F100" s="82"/>
      <c r="G100" s="83"/>
      <c r="H100" s="84"/>
      <c r="I100" s="31"/>
      <c r="J100" s="27"/>
      <c r="K100" s="83"/>
      <c r="L100" s="83"/>
    </row>
    <row r="101" spans="3:12" s="7" customFormat="1" ht="20.100000000000001" hidden="1" customHeight="1">
      <c r="C101" s="30"/>
      <c r="D101" s="81"/>
      <c r="E101" s="30"/>
      <c r="F101" s="82"/>
      <c r="G101" s="83"/>
      <c r="H101" s="84"/>
      <c r="I101" s="31"/>
      <c r="J101" s="27"/>
      <c r="K101" s="83"/>
      <c r="L101" s="83"/>
    </row>
    <row r="102" spans="3:12" s="7" customFormat="1" ht="20.100000000000001" hidden="1" customHeight="1">
      <c r="C102" s="30"/>
      <c r="D102" s="81"/>
      <c r="E102" s="30"/>
      <c r="F102" s="82"/>
      <c r="G102" s="83"/>
      <c r="H102" s="84"/>
      <c r="I102" s="31"/>
      <c r="J102" s="27"/>
      <c r="K102" s="83"/>
      <c r="L102" s="83"/>
    </row>
    <row r="103" spans="3:12" s="7" customFormat="1" ht="20.100000000000001" hidden="1" customHeight="1">
      <c r="C103" s="30"/>
      <c r="D103" s="81"/>
      <c r="E103" s="30"/>
      <c r="F103" s="82"/>
      <c r="G103" s="83"/>
      <c r="H103" s="84"/>
      <c r="I103" s="31"/>
      <c r="J103" s="27"/>
      <c r="K103" s="83"/>
      <c r="L103" s="83"/>
    </row>
    <row r="104" spans="3:12" s="7" customFormat="1" ht="20.100000000000001" hidden="1" customHeight="1">
      <c r="C104" s="30"/>
      <c r="D104" s="81"/>
      <c r="E104" s="30"/>
      <c r="F104" s="82"/>
      <c r="G104" s="83"/>
      <c r="H104" s="84"/>
      <c r="I104" s="31"/>
      <c r="J104" s="27"/>
      <c r="K104" s="83"/>
      <c r="L104" s="83"/>
    </row>
    <row r="105" spans="3:12" s="7" customFormat="1" ht="20.100000000000001" hidden="1" customHeight="1">
      <c r="C105" s="30"/>
      <c r="D105" s="81"/>
      <c r="E105" s="30"/>
      <c r="F105" s="82"/>
      <c r="G105" s="83"/>
      <c r="H105" s="84"/>
      <c r="I105" s="31"/>
      <c r="J105" s="27"/>
      <c r="K105" s="83"/>
      <c r="L105" s="83"/>
    </row>
    <row r="106" spans="3:12" s="7" customFormat="1" ht="20.100000000000001" hidden="1" customHeight="1">
      <c r="C106" s="30"/>
      <c r="D106" s="81"/>
      <c r="E106" s="30"/>
      <c r="F106" s="82"/>
      <c r="G106" s="83"/>
      <c r="H106" s="84"/>
      <c r="I106" s="31"/>
      <c r="J106" s="27"/>
      <c r="K106" s="83"/>
      <c r="L106" s="83"/>
    </row>
    <row r="107" spans="3:12" s="7" customFormat="1" ht="20.100000000000001" hidden="1" customHeight="1">
      <c r="C107" s="30"/>
      <c r="D107" s="81"/>
      <c r="E107" s="30"/>
      <c r="F107" s="82"/>
      <c r="G107" s="83"/>
      <c r="H107" s="84"/>
      <c r="I107" s="31"/>
      <c r="J107" s="27"/>
      <c r="K107" s="83"/>
      <c r="L107" s="83"/>
    </row>
    <row r="108" spans="3:12" s="7" customFormat="1" ht="20.100000000000001" hidden="1" customHeight="1">
      <c r="C108" s="30"/>
      <c r="D108" s="81"/>
      <c r="E108" s="30"/>
      <c r="F108" s="82"/>
      <c r="G108" s="83"/>
      <c r="H108" s="84"/>
      <c r="I108" s="31"/>
      <c r="J108" s="27"/>
      <c r="K108" s="83"/>
      <c r="L108" s="83"/>
    </row>
    <row r="109" spans="3:12" s="7" customFormat="1" ht="20.100000000000001" hidden="1" customHeight="1">
      <c r="C109" s="30"/>
      <c r="D109" s="81"/>
      <c r="E109" s="30"/>
      <c r="F109" s="82"/>
      <c r="G109" s="83"/>
      <c r="H109" s="84"/>
      <c r="I109" s="31"/>
      <c r="J109" s="27"/>
      <c r="K109" s="83"/>
      <c r="L109" s="83"/>
    </row>
    <row r="110" spans="3:12" s="7" customFormat="1" ht="20.100000000000001" hidden="1" customHeight="1">
      <c r="C110" s="30"/>
      <c r="D110" s="81"/>
      <c r="E110" s="30"/>
      <c r="F110" s="82"/>
      <c r="G110" s="83"/>
      <c r="H110" s="84"/>
      <c r="I110" s="31"/>
      <c r="J110" s="27"/>
      <c r="K110" s="83"/>
      <c r="L110" s="83"/>
    </row>
    <row r="111" spans="3:12" s="7" customFormat="1" ht="20.100000000000001" hidden="1" customHeight="1">
      <c r="C111" s="30"/>
      <c r="D111" s="81"/>
      <c r="E111" s="30"/>
      <c r="F111" s="82"/>
      <c r="G111" s="83"/>
      <c r="H111" s="84"/>
      <c r="I111" s="31"/>
      <c r="J111" s="27"/>
      <c r="K111" s="83"/>
      <c r="L111" s="83"/>
    </row>
    <row r="112" spans="3:12" s="7" customFormat="1" ht="20.100000000000001" hidden="1" customHeight="1">
      <c r="C112" s="30"/>
      <c r="D112" s="81"/>
      <c r="E112" s="30"/>
      <c r="F112" s="82"/>
      <c r="G112" s="83"/>
      <c r="H112" s="84"/>
      <c r="I112" s="31"/>
      <c r="J112" s="27"/>
      <c r="K112" s="83"/>
      <c r="L112" s="83"/>
    </row>
    <row r="113" spans="3:12" s="7" customFormat="1" ht="20.100000000000001" hidden="1" customHeight="1">
      <c r="C113" s="30"/>
      <c r="D113" s="81"/>
      <c r="E113" s="30"/>
      <c r="F113" s="82"/>
      <c r="G113" s="83"/>
      <c r="H113" s="84"/>
      <c r="I113" s="31"/>
      <c r="J113" s="27"/>
      <c r="K113" s="83"/>
      <c r="L113" s="83"/>
    </row>
    <row r="114" spans="3:12" s="7" customFormat="1" ht="20.100000000000001" hidden="1" customHeight="1">
      <c r="C114" s="30"/>
      <c r="D114" s="81"/>
      <c r="E114" s="30"/>
      <c r="F114" s="82"/>
      <c r="G114" s="83"/>
      <c r="H114" s="84"/>
      <c r="I114" s="31"/>
      <c r="J114" s="27"/>
      <c r="K114" s="83"/>
      <c r="L114" s="83"/>
    </row>
    <row r="115" spans="3:12" s="7" customFormat="1" ht="20.100000000000001" hidden="1" customHeight="1">
      <c r="C115" s="30"/>
      <c r="D115" s="81"/>
      <c r="E115" s="30"/>
      <c r="F115" s="82"/>
      <c r="G115" s="83"/>
      <c r="H115" s="84"/>
      <c r="I115" s="31"/>
      <c r="J115" s="27"/>
      <c r="K115" s="83"/>
      <c r="L115" s="83"/>
    </row>
    <row r="116" spans="3:12" s="7" customFormat="1" ht="20.100000000000001" hidden="1" customHeight="1">
      <c r="C116" s="30"/>
      <c r="D116" s="81"/>
      <c r="E116" s="30"/>
      <c r="F116" s="82"/>
      <c r="G116" s="83"/>
      <c r="H116" s="84"/>
      <c r="I116" s="31"/>
      <c r="J116" s="27"/>
      <c r="K116" s="83"/>
      <c r="L116" s="83"/>
    </row>
    <row r="117" spans="3:12" s="7" customFormat="1" ht="20.100000000000001" hidden="1" customHeight="1">
      <c r="C117" s="30"/>
      <c r="D117" s="81"/>
      <c r="E117" s="30"/>
      <c r="F117" s="82"/>
      <c r="G117" s="83"/>
      <c r="H117" s="84"/>
      <c r="I117" s="31"/>
      <c r="J117" s="27"/>
      <c r="K117" s="83"/>
      <c r="L117" s="83"/>
    </row>
    <row r="118" spans="3:12" s="7" customFormat="1" ht="20.100000000000001" hidden="1" customHeight="1">
      <c r="C118" s="30"/>
      <c r="D118" s="81"/>
      <c r="E118" s="30"/>
      <c r="F118" s="82"/>
      <c r="G118" s="83"/>
      <c r="H118" s="84"/>
      <c r="I118" s="31"/>
      <c r="J118" s="27"/>
      <c r="K118" s="83"/>
      <c r="L118" s="83"/>
    </row>
    <row r="119" spans="3:12" s="7" customFormat="1" ht="20.100000000000001" hidden="1" customHeight="1">
      <c r="C119" s="30"/>
      <c r="D119" s="81"/>
      <c r="E119" s="30"/>
      <c r="F119" s="82"/>
      <c r="G119" s="83"/>
      <c r="H119" s="84"/>
      <c r="I119" s="31"/>
      <c r="J119" s="27"/>
      <c r="K119" s="83"/>
      <c r="L119" s="83"/>
    </row>
    <row r="120" spans="3:12" s="7" customFormat="1" ht="20.100000000000001" hidden="1" customHeight="1">
      <c r="C120" s="30"/>
      <c r="D120" s="81"/>
      <c r="E120" s="30"/>
      <c r="F120" s="82"/>
      <c r="G120" s="83"/>
      <c r="H120" s="84"/>
      <c r="I120" s="31"/>
      <c r="J120" s="27"/>
      <c r="K120" s="83"/>
      <c r="L120" s="83"/>
    </row>
    <row r="121" spans="3:12" s="7" customFormat="1" ht="20.100000000000001" hidden="1" customHeight="1">
      <c r="C121" s="30"/>
      <c r="D121" s="81"/>
      <c r="E121" s="30"/>
      <c r="F121" s="82"/>
      <c r="G121" s="83"/>
      <c r="H121" s="84"/>
      <c r="I121" s="31"/>
      <c r="J121" s="27"/>
      <c r="K121" s="83"/>
      <c r="L121" s="83"/>
    </row>
    <row r="122" spans="3:12" s="7" customFormat="1" ht="20.100000000000001" hidden="1" customHeight="1">
      <c r="C122" s="30"/>
      <c r="D122" s="81"/>
      <c r="E122" s="30"/>
      <c r="F122" s="82"/>
      <c r="G122" s="83"/>
      <c r="H122" s="84"/>
      <c r="I122" s="31"/>
      <c r="J122" s="27"/>
      <c r="K122" s="83"/>
      <c r="L122" s="83"/>
    </row>
    <row r="123" spans="3:12" s="7" customFormat="1" ht="20.100000000000001" hidden="1" customHeight="1">
      <c r="C123" s="30"/>
      <c r="D123" s="81"/>
      <c r="E123" s="30"/>
      <c r="F123" s="82"/>
      <c r="G123" s="83"/>
      <c r="H123" s="84"/>
      <c r="I123" s="31"/>
      <c r="J123" s="27"/>
      <c r="K123" s="83"/>
      <c r="L123" s="83"/>
    </row>
    <row r="124" spans="3:12" s="7" customFormat="1" ht="20.100000000000001" hidden="1" customHeight="1">
      <c r="C124" s="30"/>
      <c r="D124" s="81"/>
      <c r="E124" s="30"/>
      <c r="F124" s="82"/>
      <c r="G124" s="83"/>
      <c r="H124" s="84"/>
      <c r="I124" s="31"/>
      <c r="J124" s="27"/>
      <c r="K124" s="83"/>
      <c r="L124" s="83"/>
    </row>
    <row r="125" spans="3:12" s="7" customFormat="1" ht="20.100000000000001" hidden="1" customHeight="1">
      <c r="C125" s="30"/>
      <c r="D125" s="81"/>
      <c r="E125" s="30"/>
      <c r="F125" s="82"/>
      <c r="G125" s="83"/>
      <c r="H125" s="84"/>
      <c r="I125" s="31"/>
      <c r="J125" s="27"/>
      <c r="K125" s="83"/>
      <c r="L125" s="83"/>
    </row>
    <row r="126" spans="3:12" s="7" customFormat="1" ht="20.100000000000001" hidden="1" customHeight="1">
      <c r="C126" s="30"/>
      <c r="D126" s="81"/>
      <c r="E126" s="30"/>
      <c r="F126" s="82"/>
      <c r="G126" s="83"/>
      <c r="H126" s="84"/>
      <c r="I126" s="31"/>
      <c r="J126" s="27"/>
      <c r="K126" s="83"/>
      <c r="L126" s="83"/>
    </row>
    <row r="127" spans="3:12" s="7" customFormat="1" ht="20.100000000000001" hidden="1" customHeight="1">
      <c r="C127" s="30"/>
      <c r="D127" s="81"/>
      <c r="E127" s="30"/>
      <c r="F127" s="82"/>
      <c r="G127" s="83"/>
      <c r="H127" s="84"/>
      <c r="I127" s="31"/>
      <c r="J127" s="27"/>
      <c r="K127" s="83"/>
      <c r="L127" s="83"/>
    </row>
    <row r="128" spans="3:12" s="7" customFormat="1" ht="20.100000000000001" hidden="1" customHeight="1">
      <c r="C128" s="30"/>
      <c r="D128" s="81"/>
      <c r="E128" s="30"/>
      <c r="F128" s="82"/>
      <c r="G128" s="83"/>
      <c r="H128" s="84"/>
      <c r="I128" s="31"/>
      <c r="J128" s="27"/>
      <c r="K128" s="83"/>
      <c r="L128" s="83"/>
    </row>
    <row r="129" spans="3:12" s="7" customFormat="1" ht="20.100000000000001" hidden="1" customHeight="1">
      <c r="C129" s="30"/>
      <c r="D129" s="81"/>
      <c r="E129" s="30"/>
      <c r="F129" s="82"/>
      <c r="G129" s="83"/>
      <c r="H129" s="84"/>
      <c r="I129" s="31"/>
      <c r="J129" s="27"/>
      <c r="K129" s="83"/>
      <c r="L129" s="83"/>
    </row>
    <row r="130" spans="3:12" s="7" customFormat="1" ht="20.100000000000001" hidden="1" customHeight="1">
      <c r="C130" s="30"/>
      <c r="D130" s="81"/>
      <c r="E130" s="30"/>
      <c r="F130" s="82"/>
      <c r="G130" s="83"/>
      <c r="H130" s="84"/>
      <c r="I130" s="31"/>
      <c r="J130" s="27"/>
      <c r="K130" s="83"/>
      <c r="L130" s="83"/>
    </row>
    <row r="131" spans="3:12" s="7" customFormat="1" ht="20.100000000000001" hidden="1" customHeight="1">
      <c r="C131" s="30"/>
      <c r="D131" s="81"/>
      <c r="E131" s="30"/>
      <c r="F131" s="82"/>
      <c r="G131" s="83"/>
      <c r="H131" s="84"/>
      <c r="I131" s="31"/>
      <c r="J131" s="27"/>
      <c r="K131" s="83"/>
      <c r="L131" s="83"/>
    </row>
    <row r="132" spans="3:12" s="7" customFormat="1" ht="20.100000000000001" hidden="1" customHeight="1">
      <c r="C132" s="30"/>
      <c r="D132" s="81"/>
      <c r="E132" s="30"/>
      <c r="F132" s="82"/>
      <c r="G132" s="83"/>
      <c r="H132" s="84"/>
      <c r="I132" s="31"/>
      <c r="J132" s="27"/>
      <c r="K132" s="83"/>
      <c r="L132" s="83"/>
    </row>
    <row r="133" spans="3:12" s="7" customFormat="1" ht="20.100000000000001" hidden="1" customHeight="1">
      <c r="C133" s="30"/>
      <c r="D133" s="81"/>
      <c r="E133" s="30"/>
      <c r="F133" s="82"/>
      <c r="G133" s="83"/>
      <c r="H133" s="84"/>
      <c r="I133" s="31"/>
      <c r="J133" s="27"/>
      <c r="K133" s="83"/>
      <c r="L133" s="83"/>
    </row>
    <row r="134" spans="3:12" s="7" customFormat="1" ht="20.100000000000001" hidden="1" customHeight="1">
      <c r="C134" s="30"/>
      <c r="D134" s="81"/>
      <c r="E134" s="30"/>
      <c r="F134" s="82"/>
      <c r="G134" s="83"/>
      <c r="H134" s="84"/>
      <c r="I134" s="31"/>
      <c r="J134" s="27"/>
      <c r="K134" s="83"/>
      <c r="L134" s="83"/>
    </row>
    <row r="135" spans="3:12" s="7" customFormat="1" ht="20.100000000000001" hidden="1" customHeight="1">
      <c r="C135" s="30"/>
      <c r="D135" s="81"/>
      <c r="E135" s="30"/>
      <c r="F135" s="82"/>
      <c r="G135" s="83"/>
      <c r="H135" s="84"/>
      <c r="I135" s="31"/>
      <c r="J135" s="27"/>
      <c r="K135" s="83"/>
      <c r="L135" s="83"/>
    </row>
    <row r="136" spans="3:12" s="7" customFormat="1" ht="20.100000000000001" hidden="1" customHeight="1">
      <c r="C136" s="30"/>
      <c r="D136" s="81"/>
      <c r="E136" s="30"/>
      <c r="F136" s="82"/>
      <c r="G136" s="83"/>
      <c r="H136" s="84"/>
      <c r="I136" s="31"/>
      <c r="J136" s="27"/>
      <c r="K136" s="83"/>
      <c r="L136" s="83"/>
    </row>
    <row r="137" spans="3:12" s="7" customFormat="1" ht="20.100000000000001" hidden="1" customHeight="1">
      <c r="C137" s="30"/>
      <c r="D137" s="81"/>
      <c r="E137" s="30"/>
      <c r="F137" s="82"/>
      <c r="G137" s="83"/>
      <c r="H137" s="84"/>
      <c r="I137" s="31"/>
      <c r="J137" s="27"/>
      <c r="K137" s="83"/>
      <c r="L137" s="83"/>
    </row>
    <row r="138" spans="3:12" s="7" customFormat="1" ht="20.100000000000001" hidden="1" customHeight="1">
      <c r="C138" s="30"/>
      <c r="D138" s="81"/>
      <c r="E138" s="30"/>
      <c r="F138" s="82"/>
      <c r="G138" s="83"/>
      <c r="H138" s="84"/>
      <c r="I138" s="31"/>
      <c r="J138" s="27"/>
      <c r="K138" s="83"/>
      <c r="L138" s="83"/>
    </row>
    <row r="139" spans="3:12" s="7" customFormat="1" ht="20.100000000000001" hidden="1" customHeight="1">
      <c r="C139" s="30"/>
      <c r="D139" s="81"/>
      <c r="E139" s="30"/>
      <c r="F139" s="82"/>
      <c r="G139" s="83"/>
      <c r="H139" s="84"/>
      <c r="I139" s="31"/>
      <c r="J139" s="27"/>
      <c r="K139" s="83"/>
      <c r="L139" s="83"/>
    </row>
    <row r="140" spans="3:12" s="7" customFormat="1" ht="20.100000000000001" hidden="1" customHeight="1">
      <c r="C140" s="30"/>
      <c r="D140" s="81"/>
      <c r="E140" s="30"/>
      <c r="F140" s="82"/>
      <c r="G140" s="83"/>
      <c r="H140" s="84"/>
      <c r="I140" s="31"/>
      <c r="J140" s="27"/>
      <c r="K140" s="83"/>
      <c r="L140" s="83"/>
    </row>
    <row r="141" spans="3:12" s="7" customFormat="1" ht="20.100000000000001" hidden="1" customHeight="1">
      <c r="C141" s="30"/>
      <c r="D141" s="81"/>
      <c r="E141" s="30"/>
      <c r="F141" s="82"/>
      <c r="G141" s="83"/>
      <c r="H141" s="84"/>
      <c r="I141" s="31"/>
      <c r="J141" s="27"/>
      <c r="K141" s="83"/>
      <c r="L141" s="83"/>
    </row>
    <row r="142" spans="3:12" s="7" customFormat="1" ht="20.100000000000001" hidden="1" customHeight="1">
      <c r="C142" s="30"/>
      <c r="D142" s="81"/>
      <c r="E142" s="30"/>
      <c r="F142" s="82"/>
      <c r="G142" s="83"/>
      <c r="H142" s="84"/>
      <c r="I142" s="31"/>
      <c r="J142" s="27"/>
      <c r="K142" s="83"/>
      <c r="L142" s="83"/>
    </row>
    <row r="143" spans="3:12" s="7" customFormat="1" ht="20.100000000000001" hidden="1" customHeight="1">
      <c r="C143" s="30"/>
      <c r="D143" s="81"/>
      <c r="E143" s="30"/>
      <c r="F143" s="82"/>
      <c r="G143" s="83"/>
      <c r="H143" s="84"/>
      <c r="I143" s="31"/>
      <c r="J143" s="27"/>
      <c r="K143" s="83"/>
      <c r="L143" s="83"/>
    </row>
    <row r="144" spans="3:12" s="7" customFormat="1" ht="20.100000000000001" hidden="1" customHeight="1">
      <c r="C144" s="30"/>
      <c r="D144" s="81"/>
      <c r="E144" s="30"/>
      <c r="F144" s="82"/>
      <c r="G144" s="83"/>
      <c r="H144" s="84"/>
      <c r="I144" s="31"/>
      <c r="J144" s="27"/>
      <c r="K144" s="83"/>
      <c r="L144" s="83"/>
    </row>
    <row r="145" spans="3:12" s="7" customFormat="1" ht="20.100000000000001" hidden="1" customHeight="1">
      <c r="C145" s="30"/>
      <c r="D145" s="81"/>
      <c r="E145" s="30"/>
      <c r="F145" s="82"/>
      <c r="G145" s="83"/>
      <c r="H145" s="84"/>
      <c r="I145" s="31"/>
      <c r="J145" s="27"/>
      <c r="K145" s="83"/>
      <c r="L145" s="83"/>
    </row>
    <row r="146" spans="3:12" s="7" customFormat="1" ht="20.100000000000001" hidden="1" customHeight="1">
      <c r="C146" s="30"/>
      <c r="D146" s="81"/>
      <c r="E146" s="30"/>
      <c r="F146" s="82"/>
      <c r="G146" s="83"/>
      <c r="H146" s="84"/>
      <c r="I146" s="31"/>
      <c r="J146" s="27"/>
      <c r="K146" s="83"/>
      <c r="L146" s="83"/>
    </row>
    <row r="147" spans="3:12" s="7" customFormat="1" ht="20.100000000000001" hidden="1" customHeight="1">
      <c r="C147" s="30"/>
      <c r="D147" s="81"/>
      <c r="E147" s="30"/>
      <c r="F147" s="82"/>
      <c r="G147" s="83"/>
      <c r="H147" s="84"/>
      <c r="I147" s="31"/>
      <c r="J147" s="27"/>
      <c r="K147" s="83"/>
      <c r="L147" s="83"/>
    </row>
    <row r="148" spans="3:12" s="7" customFormat="1" ht="20.100000000000001" hidden="1" customHeight="1">
      <c r="C148" s="30"/>
      <c r="D148" s="81"/>
      <c r="E148" s="30"/>
      <c r="F148" s="82"/>
      <c r="G148" s="83"/>
      <c r="H148" s="84"/>
      <c r="I148" s="31"/>
      <c r="J148" s="27"/>
      <c r="K148" s="83"/>
      <c r="L148" s="83"/>
    </row>
    <row r="149" spans="3:12" s="7" customFormat="1" ht="20.100000000000001" hidden="1" customHeight="1">
      <c r="C149" s="30"/>
      <c r="D149" s="81"/>
      <c r="E149" s="30"/>
      <c r="F149" s="82"/>
      <c r="G149" s="83"/>
      <c r="H149" s="84"/>
      <c r="I149" s="31"/>
      <c r="J149" s="27"/>
      <c r="K149" s="83"/>
      <c r="L149" s="83"/>
    </row>
    <row r="150" spans="3:12" s="7" customFormat="1" ht="20.100000000000001" hidden="1" customHeight="1">
      <c r="C150" s="30"/>
      <c r="D150" s="81"/>
      <c r="E150" s="30"/>
      <c r="F150" s="82"/>
      <c r="G150" s="83"/>
      <c r="H150" s="84"/>
      <c r="I150" s="31"/>
      <c r="J150" s="27"/>
      <c r="K150" s="83"/>
      <c r="L150" s="83"/>
    </row>
    <row r="151" spans="3:12" s="7" customFormat="1" ht="20.100000000000001" hidden="1" customHeight="1">
      <c r="C151" s="30"/>
      <c r="D151" s="81"/>
      <c r="E151" s="30"/>
      <c r="F151" s="82"/>
      <c r="G151" s="83"/>
      <c r="H151" s="84"/>
      <c r="I151" s="31"/>
      <c r="J151" s="27"/>
      <c r="K151" s="83"/>
      <c r="L151" s="83"/>
    </row>
    <row r="152" spans="3:12" s="7" customFormat="1" ht="20.100000000000001" hidden="1" customHeight="1">
      <c r="C152" s="30"/>
      <c r="D152" s="81"/>
      <c r="E152" s="30"/>
      <c r="F152" s="82"/>
      <c r="G152" s="83"/>
      <c r="H152" s="84"/>
      <c r="I152" s="31"/>
      <c r="J152" s="27"/>
      <c r="K152" s="83"/>
      <c r="L152" s="83"/>
    </row>
    <row r="153" spans="3:12" s="7" customFormat="1" ht="20.100000000000001" hidden="1" customHeight="1">
      <c r="C153" s="30"/>
      <c r="D153" s="81"/>
      <c r="E153" s="30"/>
      <c r="F153" s="82"/>
      <c r="G153" s="83"/>
      <c r="H153" s="84"/>
      <c r="I153" s="31"/>
      <c r="J153" s="27"/>
      <c r="K153" s="83"/>
      <c r="L153" s="83"/>
    </row>
    <row r="154" spans="3:12" s="7" customFormat="1" ht="20.100000000000001" hidden="1" customHeight="1">
      <c r="C154" s="30"/>
      <c r="D154" s="81"/>
      <c r="E154" s="30"/>
      <c r="F154" s="82"/>
      <c r="G154" s="83"/>
      <c r="H154" s="84"/>
      <c r="I154" s="31"/>
      <c r="J154" s="27"/>
      <c r="K154" s="83"/>
      <c r="L154" s="83"/>
    </row>
    <row r="155" spans="3:12" s="7" customFormat="1" ht="20.100000000000001" hidden="1" customHeight="1">
      <c r="C155" s="30"/>
      <c r="D155" s="81"/>
      <c r="E155" s="30"/>
      <c r="F155" s="82"/>
      <c r="G155" s="83"/>
      <c r="H155" s="84"/>
      <c r="I155" s="31"/>
      <c r="J155" s="27"/>
      <c r="K155" s="83"/>
      <c r="L155" s="83"/>
    </row>
    <row r="156" spans="3:12" s="7" customFormat="1" ht="20.100000000000001" hidden="1" customHeight="1">
      <c r="C156" s="30"/>
      <c r="D156" s="81"/>
      <c r="E156" s="30"/>
      <c r="F156" s="82"/>
      <c r="G156" s="83"/>
      <c r="H156" s="84"/>
      <c r="I156" s="31"/>
      <c r="J156" s="27"/>
      <c r="K156" s="83"/>
      <c r="L156" s="83"/>
    </row>
    <row r="157" spans="3:12" s="7" customFormat="1" ht="20.100000000000001" hidden="1" customHeight="1">
      <c r="C157" s="30"/>
      <c r="D157" s="81"/>
      <c r="E157" s="30"/>
      <c r="F157" s="82"/>
      <c r="G157" s="83"/>
      <c r="H157" s="84"/>
      <c r="I157" s="31"/>
      <c r="J157" s="27"/>
      <c r="K157" s="83"/>
      <c r="L157" s="83"/>
    </row>
    <row r="158" spans="3:12" s="7" customFormat="1" ht="20.100000000000001" hidden="1" customHeight="1">
      <c r="C158" s="30"/>
      <c r="D158" s="81"/>
      <c r="E158" s="30"/>
      <c r="F158" s="82"/>
      <c r="G158" s="83"/>
      <c r="H158" s="84"/>
      <c r="I158" s="31"/>
      <c r="J158" s="27"/>
      <c r="K158" s="83"/>
      <c r="L158" s="83"/>
    </row>
    <row r="159" spans="3:12" s="7" customFormat="1" ht="20.100000000000001" hidden="1" customHeight="1">
      <c r="C159" s="30"/>
      <c r="D159" s="81"/>
      <c r="E159" s="30"/>
      <c r="F159" s="82"/>
      <c r="G159" s="83"/>
      <c r="H159" s="84"/>
      <c r="I159" s="31"/>
      <c r="J159" s="27"/>
      <c r="K159" s="83"/>
      <c r="L159" s="83"/>
    </row>
    <row r="160" spans="3:12" s="7" customFormat="1" ht="20.100000000000001" hidden="1" customHeight="1">
      <c r="C160" s="30"/>
      <c r="D160" s="81"/>
      <c r="E160" s="30"/>
      <c r="F160" s="82"/>
      <c r="G160" s="83"/>
      <c r="H160" s="84"/>
      <c r="I160" s="31"/>
      <c r="J160" s="27"/>
      <c r="K160" s="83"/>
      <c r="L160" s="83"/>
    </row>
    <row r="161" spans="3:12" s="7" customFormat="1" ht="20.100000000000001" hidden="1" customHeight="1">
      <c r="C161" s="30"/>
      <c r="D161" s="81"/>
      <c r="E161" s="30"/>
      <c r="F161" s="82"/>
      <c r="G161" s="83"/>
      <c r="H161" s="84"/>
      <c r="I161" s="31"/>
      <c r="J161" s="27"/>
      <c r="K161" s="83"/>
      <c r="L161" s="83"/>
    </row>
    <row r="162" spans="3:12" s="7" customFormat="1" ht="20.100000000000001" hidden="1" customHeight="1">
      <c r="C162" s="30"/>
      <c r="D162" s="81"/>
      <c r="E162" s="30"/>
      <c r="F162" s="82"/>
      <c r="G162" s="83"/>
      <c r="H162" s="84"/>
      <c r="I162" s="31"/>
      <c r="J162" s="27"/>
      <c r="K162" s="83"/>
      <c r="L162" s="83"/>
    </row>
    <row r="163" spans="3:12" s="7" customFormat="1" ht="20.100000000000001" hidden="1" customHeight="1">
      <c r="C163" s="30"/>
      <c r="D163" s="81"/>
      <c r="E163" s="30"/>
      <c r="F163" s="82"/>
      <c r="G163" s="83"/>
      <c r="H163" s="84"/>
      <c r="I163" s="31"/>
      <c r="J163" s="27"/>
      <c r="K163" s="83"/>
      <c r="L163" s="83"/>
    </row>
    <row r="164" spans="3:12" s="7" customFormat="1" ht="20.100000000000001" hidden="1" customHeight="1">
      <c r="C164" s="30"/>
      <c r="D164" s="81"/>
      <c r="E164" s="30"/>
      <c r="F164" s="82"/>
      <c r="G164" s="83"/>
      <c r="H164" s="84"/>
      <c r="I164" s="31"/>
      <c r="J164" s="27"/>
      <c r="K164" s="83"/>
      <c r="L164" s="83"/>
    </row>
    <row r="165" spans="3:12" s="7" customFormat="1" ht="20.100000000000001" hidden="1" customHeight="1">
      <c r="C165" s="30"/>
      <c r="D165" s="81"/>
      <c r="E165" s="30"/>
      <c r="F165" s="82"/>
      <c r="G165" s="83"/>
      <c r="H165" s="84"/>
      <c r="I165" s="31"/>
      <c r="J165" s="27"/>
      <c r="K165" s="83"/>
      <c r="L165" s="83"/>
    </row>
    <row r="166" spans="3:12" s="7" customFormat="1" ht="20.100000000000001" hidden="1" customHeight="1">
      <c r="C166" s="30"/>
      <c r="D166" s="81"/>
      <c r="E166" s="30"/>
      <c r="F166" s="82"/>
      <c r="G166" s="83"/>
      <c r="H166" s="84"/>
      <c r="I166" s="31"/>
      <c r="J166" s="27"/>
      <c r="K166" s="83"/>
      <c r="L166" s="83"/>
    </row>
    <row r="167" spans="3:12" s="7" customFormat="1" ht="20.100000000000001" hidden="1" customHeight="1">
      <c r="C167" s="30"/>
      <c r="D167" s="81"/>
      <c r="E167" s="30"/>
      <c r="F167" s="82"/>
      <c r="G167" s="83"/>
      <c r="H167" s="84"/>
      <c r="I167" s="31"/>
      <c r="J167" s="27"/>
      <c r="K167" s="83"/>
      <c r="L167" s="83"/>
    </row>
    <row r="168" spans="3:12" s="7" customFormat="1" ht="20.100000000000001" hidden="1" customHeight="1">
      <c r="C168" s="30"/>
      <c r="D168" s="81"/>
      <c r="E168" s="30"/>
      <c r="F168" s="82"/>
      <c r="G168" s="83"/>
      <c r="H168" s="84"/>
      <c r="I168" s="31"/>
      <c r="J168" s="27"/>
      <c r="K168" s="83"/>
      <c r="L168" s="83"/>
    </row>
    <row r="169" spans="3:12" s="7" customFormat="1" ht="20.100000000000001" hidden="1" customHeight="1">
      <c r="C169" s="30"/>
      <c r="D169" s="81"/>
      <c r="E169" s="30"/>
      <c r="F169" s="82"/>
      <c r="G169" s="83"/>
      <c r="H169" s="84"/>
      <c r="I169" s="31"/>
      <c r="J169" s="27"/>
      <c r="K169" s="83"/>
      <c r="L169" s="83"/>
    </row>
    <row r="170" spans="3:12" s="7" customFormat="1" ht="20.100000000000001" hidden="1" customHeight="1">
      <c r="C170" s="30"/>
      <c r="D170" s="81"/>
      <c r="E170" s="30"/>
      <c r="F170" s="82"/>
      <c r="G170" s="83"/>
      <c r="H170" s="84"/>
      <c r="I170" s="31"/>
      <c r="J170" s="27"/>
      <c r="K170" s="83"/>
      <c r="L170" s="83"/>
    </row>
    <row r="171" spans="3:12" s="7" customFormat="1" ht="20.100000000000001" hidden="1" customHeight="1">
      <c r="C171" s="30"/>
      <c r="D171" s="81"/>
      <c r="E171" s="30"/>
      <c r="F171" s="82"/>
      <c r="G171" s="83"/>
      <c r="H171" s="84"/>
      <c r="I171" s="31"/>
      <c r="J171" s="27"/>
      <c r="K171" s="83"/>
      <c r="L171" s="83"/>
    </row>
    <row r="172" spans="3:12" s="7" customFormat="1" ht="20.100000000000001" hidden="1" customHeight="1">
      <c r="C172" s="30"/>
      <c r="D172" s="81"/>
      <c r="E172" s="30"/>
      <c r="F172" s="82"/>
      <c r="G172" s="83"/>
      <c r="H172" s="84"/>
      <c r="I172" s="31"/>
      <c r="J172" s="27"/>
      <c r="K172" s="83"/>
      <c r="L172" s="83"/>
    </row>
    <row r="173" spans="3:12" s="7" customFormat="1" ht="20.100000000000001" hidden="1" customHeight="1">
      <c r="C173" s="30"/>
      <c r="D173" s="81"/>
      <c r="E173" s="30"/>
      <c r="F173" s="82"/>
      <c r="G173" s="83"/>
      <c r="H173" s="84"/>
      <c r="I173" s="31"/>
      <c r="J173" s="27"/>
      <c r="K173" s="83"/>
      <c r="L173" s="83"/>
    </row>
    <row r="174" spans="3:12" s="7" customFormat="1" ht="20.100000000000001" hidden="1" customHeight="1">
      <c r="C174" s="30"/>
      <c r="D174" s="81"/>
      <c r="E174" s="30"/>
      <c r="F174" s="82"/>
      <c r="G174" s="83"/>
      <c r="H174" s="84"/>
      <c r="I174" s="31"/>
      <c r="J174" s="27"/>
      <c r="K174" s="83"/>
      <c r="L174" s="83"/>
    </row>
    <row r="175" spans="3:12" s="7" customFormat="1" ht="20.100000000000001" hidden="1" customHeight="1">
      <c r="C175" s="30"/>
      <c r="D175" s="81"/>
      <c r="E175" s="30"/>
      <c r="F175" s="82"/>
      <c r="G175" s="83"/>
      <c r="H175" s="84"/>
      <c r="I175" s="31"/>
      <c r="J175" s="27"/>
      <c r="K175" s="83"/>
      <c r="L175" s="83"/>
    </row>
    <row r="176" spans="3:12" s="7" customFormat="1" ht="20.100000000000001" hidden="1" customHeight="1">
      <c r="C176" s="30"/>
      <c r="D176" s="81"/>
      <c r="E176" s="30"/>
      <c r="F176" s="82"/>
      <c r="G176" s="83"/>
      <c r="H176" s="84"/>
      <c r="I176" s="31"/>
      <c r="J176" s="27"/>
      <c r="K176" s="83"/>
      <c r="L176" s="83"/>
    </row>
    <row r="177" spans="3:12" s="7" customFormat="1" ht="20.100000000000001" hidden="1" customHeight="1">
      <c r="C177" s="30"/>
      <c r="D177" s="81"/>
      <c r="E177" s="30"/>
      <c r="F177" s="82"/>
      <c r="G177" s="83"/>
      <c r="H177" s="84"/>
      <c r="I177" s="31"/>
      <c r="J177" s="27"/>
      <c r="K177" s="83"/>
      <c r="L177" s="83"/>
    </row>
    <row r="178" spans="3:12" s="7" customFormat="1" ht="20.100000000000001" hidden="1" customHeight="1">
      <c r="C178" s="30"/>
      <c r="D178" s="81"/>
      <c r="E178" s="30"/>
      <c r="F178" s="82"/>
      <c r="G178" s="83"/>
      <c r="H178" s="84"/>
      <c r="I178" s="31"/>
      <c r="J178" s="27"/>
      <c r="K178" s="83"/>
      <c r="L178" s="83"/>
    </row>
    <row r="179" spans="3:12" s="7" customFormat="1" ht="20.100000000000001" hidden="1" customHeight="1">
      <c r="C179" s="30"/>
      <c r="D179" s="81"/>
      <c r="E179" s="30"/>
      <c r="F179" s="82"/>
      <c r="G179" s="83"/>
      <c r="H179" s="84"/>
      <c r="I179" s="31"/>
      <c r="J179" s="27"/>
      <c r="K179" s="83"/>
      <c r="L179" s="83"/>
    </row>
    <row r="180" spans="3:12" s="7" customFormat="1" ht="20.100000000000001" hidden="1" customHeight="1">
      <c r="C180" s="30"/>
      <c r="D180" s="81"/>
      <c r="E180" s="30"/>
      <c r="F180" s="82"/>
      <c r="G180" s="83"/>
      <c r="H180" s="84"/>
      <c r="I180" s="31"/>
      <c r="J180" s="27"/>
      <c r="K180" s="83"/>
      <c r="L180" s="83"/>
    </row>
    <row r="181" spans="3:12" s="7" customFormat="1" ht="20.100000000000001" hidden="1" customHeight="1">
      <c r="C181" s="30"/>
      <c r="D181" s="81"/>
      <c r="E181" s="30"/>
      <c r="F181" s="82"/>
      <c r="G181" s="83"/>
      <c r="H181" s="84"/>
      <c r="I181" s="31"/>
      <c r="J181" s="27"/>
      <c r="K181" s="83"/>
      <c r="L181" s="83"/>
    </row>
    <row r="182" spans="3:12" s="7" customFormat="1" ht="20.100000000000001" hidden="1" customHeight="1">
      <c r="C182" s="30"/>
      <c r="D182" s="81"/>
      <c r="E182" s="30"/>
      <c r="F182" s="82"/>
      <c r="G182" s="83"/>
      <c r="H182" s="84"/>
      <c r="I182" s="31"/>
      <c r="J182" s="27"/>
      <c r="K182" s="83"/>
      <c r="L182" s="83"/>
    </row>
    <row r="183" spans="3:12" s="7" customFormat="1" ht="20.100000000000001" hidden="1" customHeight="1">
      <c r="C183" s="30"/>
      <c r="D183" s="81"/>
      <c r="E183" s="30"/>
      <c r="F183" s="82"/>
      <c r="G183" s="83"/>
      <c r="H183" s="84"/>
      <c r="I183" s="31"/>
      <c r="J183" s="27"/>
      <c r="K183" s="83"/>
      <c r="L183" s="83"/>
    </row>
    <row r="184" spans="3:12" s="7" customFormat="1" ht="20.100000000000001" hidden="1" customHeight="1">
      <c r="C184" s="30"/>
      <c r="D184" s="81"/>
      <c r="E184" s="30"/>
      <c r="F184" s="82"/>
      <c r="G184" s="83"/>
      <c r="H184" s="84"/>
      <c r="I184" s="31"/>
      <c r="J184" s="27"/>
      <c r="K184" s="83"/>
      <c r="L184" s="83"/>
    </row>
    <row r="185" spans="3:12" s="7" customFormat="1" ht="20.100000000000001" hidden="1" customHeight="1">
      <c r="C185" s="30"/>
      <c r="D185" s="81"/>
      <c r="E185" s="30"/>
      <c r="F185" s="82"/>
      <c r="G185" s="83"/>
      <c r="H185" s="84"/>
      <c r="I185" s="31"/>
      <c r="J185" s="27"/>
      <c r="K185" s="83"/>
      <c r="L185" s="83"/>
    </row>
    <row r="186" spans="3:12" s="7" customFormat="1" ht="20.100000000000001" hidden="1" customHeight="1">
      <c r="C186" s="30"/>
      <c r="D186" s="81"/>
      <c r="E186" s="30"/>
      <c r="F186" s="82"/>
      <c r="G186" s="83"/>
      <c r="H186" s="84"/>
      <c r="I186" s="31"/>
      <c r="J186" s="27"/>
      <c r="K186" s="83"/>
      <c r="L186" s="83"/>
    </row>
    <row r="187" spans="3:12" s="7" customFormat="1" ht="20.100000000000001" hidden="1" customHeight="1">
      <c r="C187" s="30"/>
      <c r="D187" s="81"/>
      <c r="E187" s="30"/>
      <c r="F187" s="82"/>
      <c r="G187" s="83"/>
      <c r="H187" s="84"/>
      <c r="I187" s="31"/>
      <c r="J187" s="27"/>
      <c r="K187" s="83"/>
      <c r="L187" s="83"/>
    </row>
    <row r="188" spans="3:12" s="7" customFormat="1" ht="20.100000000000001" hidden="1" customHeight="1">
      <c r="C188" s="30"/>
      <c r="D188" s="81"/>
      <c r="E188" s="30"/>
      <c r="F188" s="82"/>
      <c r="G188" s="83"/>
      <c r="H188" s="84"/>
      <c r="I188" s="31"/>
      <c r="J188" s="27"/>
      <c r="K188" s="83"/>
      <c r="L188" s="83"/>
    </row>
    <row r="189" spans="3:12" s="7" customFormat="1" ht="20.100000000000001" hidden="1" customHeight="1">
      <c r="C189" s="30"/>
      <c r="D189" s="81"/>
      <c r="E189" s="30"/>
      <c r="F189" s="82"/>
      <c r="G189" s="83"/>
      <c r="H189" s="84"/>
      <c r="I189" s="31"/>
      <c r="J189" s="27"/>
      <c r="K189" s="83"/>
      <c r="L189" s="83"/>
    </row>
    <row r="190" spans="3:12" s="7" customFormat="1" ht="20.100000000000001" hidden="1" customHeight="1">
      <c r="C190" s="30"/>
      <c r="D190" s="81"/>
      <c r="E190" s="30"/>
      <c r="F190" s="82"/>
      <c r="G190" s="83"/>
      <c r="H190" s="84"/>
      <c r="I190" s="31"/>
      <c r="J190" s="27"/>
      <c r="K190" s="83"/>
      <c r="L190" s="83"/>
    </row>
    <row r="191" spans="3:12" s="7" customFormat="1" ht="20.100000000000001" hidden="1" customHeight="1">
      <c r="C191" s="30"/>
      <c r="D191" s="81"/>
      <c r="E191" s="30"/>
      <c r="F191" s="82"/>
      <c r="G191" s="83"/>
      <c r="H191" s="84"/>
      <c r="I191" s="31"/>
      <c r="J191" s="27"/>
      <c r="K191" s="83"/>
      <c r="L191" s="83"/>
    </row>
    <row r="192" spans="3:12" s="7" customFormat="1" ht="20.100000000000001" hidden="1" customHeight="1">
      <c r="C192" s="30"/>
      <c r="D192" s="81"/>
      <c r="E192" s="30"/>
      <c r="F192" s="82"/>
      <c r="G192" s="83"/>
      <c r="H192" s="84"/>
      <c r="I192" s="31"/>
      <c r="J192" s="27"/>
      <c r="K192" s="83"/>
      <c r="L192" s="83"/>
    </row>
    <row r="193" spans="1:12" s="7" customFormat="1" ht="20.100000000000001" hidden="1" customHeight="1">
      <c r="C193" s="30"/>
      <c r="D193" s="81"/>
      <c r="E193" s="30"/>
      <c r="F193" s="82"/>
      <c r="G193" s="83"/>
      <c r="H193" s="84"/>
      <c r="I193" s="31"/>
      <c r="J193" s="27"/>
      <c r="K193" s="83"/>
      <c r="L193" s="83"/>
    </row>
    <row r="194" spans="1:12" s="7" customFormat="1" ht="20.100000000000001" hidden="1" customHeight="1">
      <c r="C194" s="30"/>
      <c r="D194" s="81"/>
      <c r="E194" s="30"/>
      <c r="F194" s="82"/>
      <c r="G194" s="83"/>
      <c r="H194" s="84"/>
      <c r="I194" s="31"/>
      <c r="J194" s="27"/>
      <c r="K194" s="83"/>
      <c r="L194" s="83"/>
    </row>
    <row r="195" spans="1:12" s="7" customFormat="1" ht="20.100000000000001" hidden="1" customHeight="1">
      <c r="C195" s="30"/>
      <c r="D195" s="81"/>
      <c r="E195" s="30"/>
      <c r="F195" s="82"/>
      <c r="G195" s="83"/>
      <c r="H195" s="84"/>
      <c r="I195" s="31"/>
      <c r="J195" s="27"/>
      <c r="K195" s="83"/>
      <c r="L195" s="83"/>
    </row>
    <row r="196" spans="1:12" s="7" customFormat="1" ht="20.100000000000001" hidden="1" customHeight="1">
      <c r="C196" s="30"/>
      <c r="D196" s="81"/>
      <c r="E196" s="30"/>
      <c r="F196" s="82"/>
      <c r="G196" s="83"/>
      <c r="H196" s="84"/>
      <c r="I196" s="31"/>
      <c r="J196" s="27"/>
      <c r="K196" s="83"/>
      <c r="L196" s="83"/>
    </row>
    <row r="197" spans="1:12" s="7" customFormat="1" ht="20.100000000000001" hidden="1" customHeight="1">
      <c r="C197" s="30"/>
      <c r="D197" s="81"/>
      <c r="E197" s="30"/>
      <c r="F197" s="82"/>
      <c r="G197" s="83"/>
      <c r="H197" s="84"/>
      <c r="I197" s="31"/>
      <c r="J197" s="27"/>
      <c r="K197" s="83"/>
      <c r="L197" s="83"/>
    </row>
    <row r="198" spans="1:12" s="7" customFormat="1" ht="20.100000000000001" hidden="1" customHeight="1">
      <c r="C198" s="30"/>
      <c r="D198" s="81"/>
      <c r="E198" s="30"/>
      <c r="F198" s="82"/>
      <c r="G198" s="83"/>
      <c r="H198" s="84"/>
      <c r="I198" s="31"/>
      <c r="J198" s="27"/>
      <c r="K198" s="83"/>
      <c r="L198" s="83"/>
    </row>
    <row r="199" spans="1:12" s="7" customFormat="1" ht="20.100000000000001" hidden="1" customHeight="1">
      <c r="C199" s="30"/>
      <c r="D199" s="81"/>
      <c r="E199" s="30"/>
      <c r="F199" s="82"/>
      <c r="G199" s="83"/>
      <c r="H199" s="84"/>
      <c r="I199" s="31"/>
      <c r="J199" s="27"/>
      <c r="K199" s="83"/>
      <c r="L199" s="83"/>
    </row>
    <row r="200" spans="1:12" s="7" customFormat="1" ht="20.100000000000001" hidden="1" customHeight="1">
      <c r="C200" s="30"/>
      <c r="D200" s="81"/>
      <c r="E200" s="30"/>
      <c r="F200" s="82"/>
      <c r="G200" s="83"/>
      <c r="H200" s="84"/>
      <c r="I200" s="31"/>
      <c r="J200" s="27"/>
      <c r="K200" s="83"/>
      <c r="L200" s="83"/>
    </row>
    <row r="201" spans="1:12" s="7" customFormat="1" ht="20.100000000000001" hidden="1" customHeight="1">
      <c r="C201" s="30"/>
      <c r="D201" s="81"/>
      <c r="E201" s="30"/>
      <c r="F201" s="82"/>
      <c r="G201" s="83"/>
      <c r="H201" s="84"/>
      <c r="I201" s="31"/>
      <c r="J201" s="27"/>
      <c r="K201" s="83"/>
      <c r="L201" s="83"/>
    </row>
    <row r="202" spans="1:12" s="7" customFormat="1" ht="20.100000000000001" hidden="1" customHeight="1">
      <c r="C202" s="30"/>
      <c r="D202" s="81"/>
      <c r="E202" s="30"/>
      <c r="F202" s="82"/>
      <c r="G202" s="83"/>
      <c r="H202" s="84"/>
      <c r="I202" s="31"/>
      <c r="J202" s="27"/>
      <c r="K202" s="83"/>
      <c r="L202" s="83"/>
    </row>
    <row r="203" spans="1:12" s="7" customFormat="1" ht="20.100000000000001" hidden="1" customHeight="1">
      <c r="C203" s="30"/>
      <c r="D203" s="81"/>
      <c r="E203" s="30"/>
      <c r="F203" s="82"/>
      <c r="G203" s="83"/>
      <c r="H203" s="84"/>
      <c r="I203" s="31"/>
      <c r="J203" s="27"/>
      <c r="K203" s="83"/>
      <c r="L203" s="83"/>
    </row>
    <row r="204" spans="1:12" s="7" customFormat="1" ht="20.100000000000001" hidden="1" customHeight="1">
      <c r="C204" s="30"/>
      <c r="D204" s="81"/>
      <c r="E204" s="30"/>
      <c r="F204" s="82"/>
      <c r="G204" s="83"/>
      <c r="H204" s="84"/>
      <c r="I204" s="31"/>
      <c r="J204" s="27"/>
      <c r="K204" s="83"/>
      <c r="L204" s="83"/>
    </row>
    <row r="205" spans="1:12" s="7" customFormat="1" ht="20.100000000000001" hidden="1" customHeight="1">
      <c r="C205" s="30"/>
      <c r="D205" s="81"/>
      <c r="E205" s="30"/>
      <c r="F205" s="82"/>
      <c r="G205" s="83"/>
      <c r="H205" s="84"/>
      <c r="I205" s="31"/>
      <c r="J205" s="27"/>
      <c r="K205" s="83"/>
      <c r="L205" s="83"/>
    </row>
    <row r="206" spans="1:12" s="7" customFormat="1" ht="20.100000000000001" hidden="1" customHeight="1">
      <c r="C206" s="30"/>
      <c r="D206" s="81"/>
      <c r="E206" s="30"/>
      <c r="F206" s="82"/>
      <c r="G206" s="83"/>
      <c r="H206" s="84"/>
      <c r="I206" s="31"/>
      <c r="J206" s="27"/>
      <c r="K206" s="83"/>
      <c r="L206" s="83"/>
    </row>
    <row r="207" spans="1:12" s="7" customFormat="1" ht="20.100000000000001" hidden="1" customHeight="1">
      <c r="C207" s="30"/>
      <c r="D207" s="81"/>
      <c r="E207" s="30"/>
      <c r="F207" s="82"/>
      <c r="G207" s="83"/>
      <c r="H207" s="84"/>
      <c r="I207" s="31"/>
      <c r="J207" s="27"/>
      <c r="K207" s="83"/>
      <c r="L207" s="83"/>
    </row>
    <row r="208" spans="1:12" ht="20.100000000000001" hidden="1" customHeight="1">
      <c r="A208" s="7"/>
      <c r="B208" s="7"/>
      <c r="C208" s="30"/>
      <c r="D208" s="81"/>
      <c r="E208" s="30"/>
      <c r="F208" s="82"/>
      <c r="G208" s="83"/>
      <c r="H208" s="84"/>
      <c r="I208" s="31"/>
      <c r="J208" s="27"/>
      <c r="K208" s="83"/>
      <c r="L208" s="83"/>
    </row>
    <row r="209" spans="1:12" ht="15" hidden="1">
      <c r="A209" s="7"/>
      <c r="B209" s="7"/>
      <c r="C209" s="22"/>
      <c r="D209" s="23"/>
      <c r="E209" s="22"/>
      <c r="F209" s="24"/>
      <c r="G209" s="25"/>
      <c r="H209" s="26"/>
      <c r="I209" s="31"/>
      <c r="J209" s="27"/>
      <c r="K209" s="25"/>
      <c r="L209" s="25"/>
    </row>
    <row r="210" spans="1:12" ht="45.75" hidden="1" customHeight="1">
      <c r="A210" s="7"/>
      <c r="B210" s="7"/>
      <c r="C210" s="27"/>
      <c r="D210" s="28"/>
      <c r="E210" s="28"/>
      <c r="F210" s="29"/>
      <c r="G210" s="28"/>
      <c r="H210" s="28"/>
      <c r="I210" s="28"/>
      <c r="J210" s="28"/>
      <c r="K210" s="28"/>
      <c r="L210" s="28"/>
    </row>
    <row r="211" spans="1:12" ht="15" hidden="1" customHeight="1"/>
  </sheetData>
  <sheetProtection algorithmName="SHA-512" hashValue="OuN5XWhSH5a8bcZASziQY7i7o73d6QgzZb0eEyCTVEtricI0KSUyQmeFS/HKs+EngYsHGNzN/U8cT2coNLhEiQ==" saltValue="HxztX6uA96yESZTtLneP0Q==" spinCount="100000" sheet="1" formatColumns="0" formatRows="0" selectLockedCells="1"/>
  <mergeCells count="13">
    <mergeCell ref="P8:P10"/>
    <mergeCell ref="P11:P13"/>
    <mergeCell ref="M20:M21"/>
    <mergeCell ref="M22:M23"/>
    <mergeCell ref="N20:N21"/>
    <mergeCell ref="N22:N23"/>
    <mergeCell ref="O14:O17"/>
    <mergeCell ref="A5:A6"/>
    <mergeCell ref="H21:J21"/>
    <mergeCell ref="G22:I22"/>
    <mergeCell ref="E7:K7"/>
    <mergeCell ref="O8:O10"/>
    <mergeCell ref="O11:O13"/>
  </mergeCells>
  <dataValidations disablePrompts="1" count="1">
    <dataValidation type="textLength" allowBlank="1" showInputMessage="1" showErrorMessage="1" errorTitle="Maaf" error="NISN 10 digit" sqref="F47:F209">
      <formula1>10</formula1>
      <formula2>10</formula2>
    </dataValidation>
  </dataValidations>
  <pageMargins left="0.31" right="0.12" top="0.26" bottom="0.17" header="0.21" footer="0.12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9736" r:id="rId4" name="Image2">
          <controlPr autoLine="0" r:id="rId5">
            <anchor moveWithCells="1">
              <from>
                <xdr:col>4</xdr:col>
                <xdr:colOff>142875</xdr:colOff>
                <xdr:row>6</xdr:row>
                <xdr:rowOff>171450</xdr:rowOff>
              </from>
              <to>
                <xdr:col>5</xdr:col>
                <xdr:colOff>9525</xdr:colOff>
                <xdr:row>6</xdr:row>
                <xdr:rowOff>552450</xdr:rowOff>
              </to>
            </anchor>
          </controlPr>
        </control>
      </mc:Choice>
      <mc:Fallback>
        <control shapeId="29736" r:id="rId4" name="Image2"/>
      </mc:Fallback>
    </mc:AlternateContent>
    <mc:AlternateContent xmlns:mc="http://schemas.openxmlformats.org/markup-compatibility/2006">
      <mc:Choice Requires="x14">
        <control shapeId="29730" r:id="rId6" name="Image1">
          <controlPr locked="0" defaultSize="0" print="0" autoLine="0" r:id="rId7">
            <anchor moveWithCells="1">
              <from>
                <xdr:col>3</xdr:col>
                <xdr:colOff>295275</xdr:colOff>
                <xdr:row>6</xdr:row>
                <xdr:rowOff>238125</xdr:rowOff>
              </from>
              <to>
                <xdr:col>4</xdr:col>
                <xdr:colOff>104775</xdr:colOff>
                <xdr:row>6</xdr:row>
                <xdr:rowOff>495300</xdr:rowOff>
              </to>
            </anchor>
          </controlPr>
        </control>
      </mc:Choice>
      <mc:Fallback>
        <control shapeId="29730" r:id="rId6" name="Image1"/>
      </mc:Fallback>
    </mc:AlternateContent>
    <mc:AlternateContent xmlns:mc="http://schemas.openxmlformats.org/markup-compatibility/2006">
      <mc:Choice Requires="x14">
        <control shapeId="29701" r:id="rId8" name="List Box 5">
          <controlPr defaultSize="0" autoLine="0" autoPict="0">
            <anchor moveWithCells="1">
              <from>
                <xdr:col>12</xdr:col>
                <xdr:colOff>66675</xdr:colOff>
                <xdr:row>12</xdr:row>
                <xdr:rowOff>209550</xdr:rowOff>
              </from>
              <to>
                <xdr:col>13</xdr:col>
                <xdr:colOff>952500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02" r:id="rId9" name="Group Box 6">
          <controlPr defaultSize="0" autoFill="0" autoPict="0">
            <anchor moveWithCells="1">
              <from>
                <xdr:col>11</xdr:col>
                <xdr:colOff>238125</xdr:colOff>
                <xdr:row>12</xdr:row>
                <xdr:rowOff>76200</xdr:rowOff>
              </from>
              <to>
                <xdr:col>15</xdr:col>
                <xdr:colOff>76200</xdr:colOff>
                <xdr:row>17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03" r:id="rId10" name="Button 7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6</xdr:row>
                <xdr:rowOff>0</xdr:rowOff>
              </from>
              <to>
                <xdr:col>0</xdr:col>
                <xdr:colOff>1571625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11" r:id="rId11" name="Group Box 15">
          <controlPr defaultSize="0" autoFill="0" autoPict="0">
            <anchor moveWithCells="1">
              <from>
                <xdr:col>14</xdr:col>
                <xdr:colOff>85725</xdr:colOff>
                <xdr:row>19</xdr:row>
                <xdr:rowOff>76200</xdr:rowOff>
              </from>
              <to>
                <xdr:col>15</xdr:col>
                <xdr:colOff>28575</xdr:colOff>
                <xdr:row>22</xdr:row>
                <xdr:rowOff>276225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12" r:id="rId12" name="Group Box 16">
          <controlPr defaultSize="0" autoFill="0" autoPict="0">
            <anchor moveWithCells="1">
              <from>
                <xdr:col>15</xdr:col>
                <xdr:colOff>76200</xdr:colOff>
                <xdr:row>19</xdr:row>
                <xdr:rowOff>66675</xdr:rowOff>
              </from>
              <to>
                <xdr:col>15</xdr:col>
                <xdr:colOff>1019175</xdr:colOff>
                <xdr:row>22</xdr:row>
                <xdr:rowOff>285750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24" r:id="rId13" name="Button 28">
          <controlPr defaultSize="0" print="0" autoFill="0" autoPict="0" macro="[0]!SIMPAN" altText="Pendidikan Agama Islam">
            <anchor moveWithCells="1" sizeWithCells="1">
              <from>
                <xdr:col>0</xdr:col>
                <xdr:colOff>47625</xdr:colOff>
                <xdr:row>11</xdr:row>
                <xdr:rowOff>114300</xdr:rowOff>
              </from>
              <to>
                <xdr:col>0</xdr:col>
                <xdr:colOff>1571625</xdr:colOff>
                <xdr:row>12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25" r:id="rId14" name="Button 29">
          <controlPr defaultSize="0" print="0" autoFill="0" autoPict="0" macro="[0]!KELUAR" altText="Pendidikan Agama Islam">
            <anchor moveWithCells="1" sizeWithCells="1">
              <from>
                <xdr:col>0</xdr:col>
                <xdr:colOff>47625</xdr:colOff>
                <xdr:row>13</xdr:row>
                <xdr:rowOff>28575</xdr:rowOff>
              </from>
              <to>
                <xdr:col>0</xdr:col>
                <xdr:colOff>1571625</xdr:colOff>
                <xdr:row>14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26" r:id="rId15" name="Button 30">
          <controlPr defaultSize="0" print="0" autoFill="0" autoPict="0" macro="[0]!CETAK_HALAMAN_BELAKANG_IPA" altText="Pendidikan Agama Islam">
            <anchor moveWithCells="1" sizeWithCells="1">
              <from>
                <xdr:col>0</xdr:col>
                <xdr:colOff>47625</xdr:colOff>
                <xdr:row>10</xdr:row>
                <xdr:rowOff>9525</xdr:rowOff>
              </from>
              <to>
                <xdr:col>0</xdr:col>
                <xdr:colOff>1562100</xdr:colOff>
                <xdr:row>11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28" r:id="rId16" name="Button 32">
          <controlPr defaultSize="0" print="0" autoFill="0" autoPict="0" macro="[0]!ENTRI_BIDATA_IPA" altText="Pendidikan Agama Islam">
            <anchor moveWithCells="1" sizeWithCells="1">
              <from>
                <xdr:col>0</xdr:col>
                <xdr:colOff>47625</xdr:colOff>
                <xdr:row>7</xdr:row>
                <xdr:rowOff>28575</xdr:rowOff>
              </from>
              <to>
                <xdr:col>0</xdr:col>
                <xdr:colOff>1562100</xdr:colOff>
                <xdr:row>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729" r:id="rId17" name="Button 33">
          <controlPr defaultSize="0" print="0" autoFill="0" autoPict="0" macro="[0]!NILAI_IPA" altText="Pendidikan Agama Islam">
            <anchor moveWithCells="1" sizeWithCells="1">
              <from>
                <xdr:col>0</xdr:col>
                <xdr:colOff>47625</xdr:colOff>
                <xdr:row>8</xdr:row>
                <xdr:rowOff>266700</xdr:rowOff>
              </from>
              <to>
                <xdr:col>0</xdr:col>
                <xdr:colOff>1562100</xdr:colOff>
                <xdr:row>9</xdr:row>
                <xdr:rowOff>228600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rgb="FFFF0000"/>
  </sheetPr>
  <dimension ref="A1:W210"/>
  <sheetViews>
    <sheetView showGridLines="0" showRowColHeaders="0" topLeftCell="A6" workbookViewId="0">
      <selection activeCell="R23" sqref="R23:R25"/>
    </sheetView>
  </sheetViews>
  <sheetFormatPr defaultColWidth="0" defaultRowHeight="15" customHeight="1" zeroHeight="1"/>
  <cols>
    <col min="1" max="1" width="23.85546875" style="6" customWidth="1"/>
    <col min="2" max="2" width="0.140625" style="6" customWidth="1"/>
    <col min="3" max="3" width="5.140625" style="6" customWidth="1"/>
    <col min="4" max="4" width="7.28515625" style="6" customWidth="1"/>
    <col min="5" max="5" width="3.85546875" style="6" customWidth="1"/>
    <col min="6" max="6" width="1.7109375" style="19" customWidth="1"/>
    <col min="7" max="7" width="19.140625" style="6" customWidth="1"/>
    <col min="8" max="8" width="14" style="6" customWidth="1"/>
    <col min="9" max="9" width="4.85546875" style="7" customWidth="1"/>
    <col min="10" max="10" width="1.5703125" style="7" customWidth="1"/>
    <col min="11" max="11" width="9.85546875" style="6" customWidth="1"/>
    <col min="12" max="12" width="8.140625" style="7" customWidth="1"/>
    <col min="13" max="13" width="16.85546875" style="7" customWidth="1"/>
    <col min="14" max="14" width="8.28515625" style="7" customWidth="1"/>
    <col min="15" max="15" width="2.7109375" style="7" customWidth="1"/>
    <col min="16" max="16" width="2" style="7" customWidth="1"/>
    <col min="17" max="17" width="21.28515625" style="6" customWidth="1"/>
    <col min="18" max="18" width="14.42578125" style="6" customWidth="1"/>
    <col min="19" max="19" width="14.7109375" style="6" customWidth="1"/>
    <col min="20" max="20" width="1.85546875" style="6" customWidth="1"/>
    <col min="21" max="21" width="9.140625" style="6" customWidth="1"/>
    <col min="22" max="22" width="7.85546875" style="6" customWidth="1"/>
    <col min="23" max="23" width="9.140625" style="6" customWidth="1"/>
    <col min="24" max="16384" width="9.140625" style="6" hidden="1"/>
  </cols>
  <sheetData>
    <row r="1" spans="1:23" hidden="1">
      <c r="A1" s="39"/>
      <c r="B1" s="7"/>
      <c r="C1" s="20">
        <v>14</v>
      </c>
      <c r="D1" s="7"/>
      <c r="E1" s="7"/>
      <c r="F1" s="8"/>
      <c r="G1" s="7"/>
      <c r="H1" s="7"/>
      <c r="K1" s="7"/>
      <c r="Q1" s="7"/>
      <c r="R1" s="7"/>
    </row>
    <row r="2" spans="1:23" hidden="1">
      <c r="A2" s="7"/>
      <c r="B2" s="7"/>
      <c r="C2" s="7"/>
      <c r="D2" s="7"/>
      <c r="E2" s="7"/>
      <c r="F2" s="8"/>
      <c r="G2" s="7"/>
      <c r="H2" s="7"/>
      <c r="K2" s="7"/>
      <c r="Q2" s="7"/>
      <c r="R2" s="7"/>
    </row>
    <row r="3" spans="1:23" hidden="1">
      <c r="A3" s="7"/>
      <c r="B3" s="7"/>
      <c r="C3" s="7"/>
      <c r="D3" s="7"/>
      <c r="E3" s="7"/>
      <c r="F3" s="8"/>
      <c r="G3" s="7"/>
      <c r="H3" s="7"/>
      <c r="K3" s="7"/>
      <c r="Q3" s="7"/>
      <c r="R3" s="7"/>
    </row>
    <row r="4" spans="1:23" hidden="1">
      <c r="A4" s="7"/>
      <c r="B4" s="7"/>
      <c r="C4" s="7"/>
      <c r="D4" s="7"/>
      <c r="E4" s="7"/>
      <c r="F4" s="8"/>
      <c r="G4" s="7"/>
      <c r="H4" s="7"/>
      <c r="K4" s="7"/>
      <c r="Q4" s="7"/>
      <c r="R4" s="7"/>
    </row>
    <row r="5" spans="1:23" hidden="1">
      <c r="A5" s="206"/>
      <c r="B5" s="7"/>
      <c r="C5" s="7"/>
      <c r="D5" s="7"/>
      <c r="E5" s="7"/>
      <c r="F5" s="8"/>
      <c r="G5" s="7"/>
      <c r="H5" s="7"/>
      <c r="K5" s="7"/>
      <c r="Q5" s="7"/>
      <c r="R5" s="7"/>
    </row>
    <row r="6" spans="1:23" ht="7.5" customHeight="1">
      <c r="A6" s="206"/>
      <c r="B6" s="7"/>
      <c r="C6" s="7"/>
      <c r="D6" s="7"/>
      <c r="E6" s="7"/>
      <c r="F6" s="8"/>
      <c r="G6" s="7"/>
      <c r="H6" s="7"/>
      <c r="K6" s="7"/>
      <c r="Q6" s="7"/>
      <c r="R6" s="7"/>
      <c r="S6" s="7"/>
      <c r="T6" s="7"/>
      <c r="U6" s="7"/>
      <c r="V6" s="7"/>
      <c r="W6" s="7"/>
    </row>
    <row r="7" spans="1:23" ht="54.75" customHeight="1">
      <c r="A7" s="7"/>
      <c r="B7" s="9"/>
      <c r="C7" s="9"/>
      <c r="D7" s="10"/>
      <c r="E7" s="10"/>
      <c r="F7" s="10"/>
      <c r="G7" s="233" t="s">
        <v>44</v>
      </c>
      <c r="H7" s="233"/>
      <c r="I7" s="233"/>
      <c r="J7" s="233"/>
      <c r="K7" s="233"/>
      <c r="L7" s="233"/>
      <c r="M7" s="233"/>
      <c r="N7" s="70"/>
      <c r="O7" s="37"/>
      <c r="P7" s="37"/>
      <c r="Q7" s="7"/>
      <c r="R7" s="7"/>
      <c r="S7" s="7"/>
      <c r="T7" s="7"/>
      <c r="U7" s="7"/>
      <c r="V7" s="7"/>
      <c r="W7" s="7"/>
    </row>
    <row r="8" spans="1:23" ht="7.5" customHeight="1">
      <c r="A8" s="7"/>
      <c r="B8" s="7"/>
      <c r="C8" s="7"/>
      <c r="D8" s="7"/>
      <c r="E8" s="7"/>
      <c r="F8" s="7"/>
      <c r="G8" s="7"/>
      <c r="H8" s="7"/>
      <c r="K8" s="7"/>
      <c r="Q8" s="7"/>
      <c r="R8" s="7"/>
      <c r="S8" s="7"/>
      <c r="T8" s="7"/>
      <c r="U8" s="7"/>
      <c r="V8" s="7"/>
      <c r="W8" s="7"/>
    </row>
    <row r="9" spans="1:23" ht="20.25" customHeight="1">
      <c r="A9" s="11"/>
      <c r="B9" s="12"/>
      <c r="C9" s="33"/>
      <c r="D9" s="33"/>
      <c r="E9" s="33"/>
      <c r="F9" s="33"/>
      <c r="G9" s="33"/>
      <c r="H9" s="33"/>
      <c r="I9" s="33"/>
      <c r="J9" s="33"/>
      <c r="K9" s="33"/>
      <c r="L9" s="32"/>
      <c r="M9" s="32"/>
      <c r="N9" s="32"/>
      <c r="Q9" s="7"/>
      <c r="R9" s="7"/>
      <c r="S9" s="7"/>
      <c r="T9" s="7"/>
      <c r="U9" s="7"/>
      <c r="V9" s="7"/>
      <c r="W9" s="7"/>
    </row>
    <row r="10" spans="1:23" ht="20.100000000000001" customHeight="1">
      <c r="A10" s="7"/>
      <c r="B10" s="7"/>
      <c r="C10" s="34"/>
      <c r="D10" s="76"/>
      <c r="E10" s="34"/>
      <c r="F10" s="34"/>
      <c r="G10" s="77"/>
      <c r="H10" s="77"/>
      <c r="I10" s="77"/>
      <c r="J10" s="34"/>
      <c r="K10" s="77"/>
      <c r="L10" s="32"/>
      <c r="M10" s="32"/>
      <c r="N10" s="32"/>
      <c r="Q10" s="7"/>
      <c r="R10" s="7"/>
      <c r="S10" s="7"/>
      <c r="T10" s="7"/>
      <c r="U10" s="7"/>
      <c r="V10" s="7"/>
      <c r="W10" s="7"/>
    </row>
    <row r="11" spans="1:23" ht="20.100000000000001" customHeight="1">
      <c r="A11" s="7"/>
      <c r="B11" s="7"/>
      <c r="C11" s="34"/>
      <c r="D11" s="76"/>
      <c r="E11" s="34"/>
      <c r="F11" s="34"/>
      <c r="G11" s="77"/>
      <c r="H11" s="77"/>
      <c r="I11" s="77"/>
      <c r="J11" s="34"/>
      <c r="K11" s="77"/>
      <c r="L11" s="32"/>
      <c r="M11" s="32"/>
      <c r="N11" s="32"/>
      <c r="Q11" s="7"/>
      <c r="R11" s="7"/>
      <c r="S11" s="7"/>
      <c r="T11" s="7"/>
      <c r="U11" s="7"/>
      <c r="V11" s="7"/>
      <c r="W11" s="7"/>
    </row>
    <row r="12" spans="1:23" ht="24.75" customHeight="1">
      <c r="A12" s="7"/>
      <c r="B12" s="7"/>
      <c r="C12" s="34"/>
      <c r="D12" s="76"/>
      <c r="E12" s="34"/>
      <c r="F12" s="34"/>
      <c r="G12" s="77"/>
      <c r="H12" s="76"/>
      <c r="I12" s="85"/>
      <c r="J12" s="85" t="s">
        <v>28</v>
      </c>
      <c r="K12" s="77"/>
      <c r="L12" s="32"/>
      <c r="M12" s="32"/>
      <c r="N12" s="32"/>
      <c r="Q12" s="7"/>
      <c r="R12" s="7"/>
      <c r="S12" s="7"/>
      <c r="T12" s="7"/>
      <c r="U12" s="7"/>
      <c r="V12" s="7"/>
      <c r="W12" s="7"/>
    </row>
    <row r="13" spans="1:23" ht="35.25" customHeight="1" thickBot="1">
      <c r="A13" s="7"/>
      <c r="B13" s="7"/>
      <c r="C13" s="34"/>
      <c r="D13" s="76"/>
      <c r="E13" s="34"/>
      <c r="F13" s="34"/>
      <c r="G13" s="77"/>
      <c r="H13" s="109" t="str">
        <f>UPPER(IF(VLOOKUP(CARI2_IPA,BIODATA_IPA,2)="","",VLOOKUP(CARI2_IPA,BIODATA_IPA,2)))</f>
        <v>AHMAD FAZIL</v>
      </c>
      <c r="I13" s="87"/>
      <c r="J13" s="88"/>
      <c r="K13" s="89"/>
      <c r="L13" s="68"/>
      <c r="M13" s="68"/>
      <c r="N13" s="67"/>
      <c r="O13" s="111"/>
      <c r="P13" s="111"/>
      <c r="Q13" s="7"/>
      <c r="R13" s="7"/>
      <c r="S13" s="7"/>
      <c r="T13" s="7"/>
      <c r="U13" s="7"/>
      <c r="V13" s="7"/>
      <c r="W13" s="7"/>
    </row>
    <row r="14" spans="1:23" ht="25.5" customHeight="1" thickTop="1">
      <c r="A14" s="7"/>
      <c r="B14" s="7"/>
      <c r="C14" s="34"/>
      <c r="D14" s="76"/>
      <c r="E14" s="34"/>
      <c r="F14" s="34"/>
      <c r="G14" s="77"/>
      <c r="H14" s="109" t="str">
        <f>CONCATENATE(VLOOKUP(CARI2_IPA,BIODATA_IPA,5),", "&amp;TEXT(VLOOKUP(CARI2_IPA,BIODATA_IPA,6),"dd mmmm yyyy"))</f>
        <v>Desa Paya, 20 Januari 2000</v>
      </c>
      <c r="I14" s="87"/>
      <c r="J14" s="88"/>
      <c r="K14" s="89"/>
      <c r="L14" s="68"/>
      <c r="M14" s="68"/>
      <c r="N14" s="67"/>
      <c r="O14" s="111"/>
      <c r="P14" s="111"/>
      <c r="Q14" s="7"/>
      <c r="R14" s="7"/>
      <c r="S14" s="242">
        <v>1</v>
      </c>
      <c r="T14" s="243"/>
      <c r="U14" s="7"/>
      <c r="V14" s="7"/>
      <c r="W14" s="7"/>
    </row>
    <row r="15" spans="1:23" ht="24" customHeight="1">
      <c r="A15" s="7"/>
      <c r="B15" s="7"/>
      <c r="C15" s="34"/>
      <c r="D15" s="76"/>
      <c r="E15" s="34"/>
      <c r="F15" s="34"/>
      <c r="G15" s="77"/>
      <c r="H15" s="110">
        <f>IF(VLOOKUP(CARI2_IPA,BIODATA_IPA,3)="","",VLOOKUP(CARI2_IPA,BIODATA_IPA,3))</f>
        <v>2716</v>
      </c>
      <c r="I15" s="87"/>
      <c r="J15" s="88"/>
      <c r="K15" s="89"/>
      <c r="L15" s="68"/>
      <c r="M15" s="68"/>
      <c r="N15" s="67"/>
      <c r="O15" s="111"/>
      <c r="P15" s="111"/>
      <c r="Q15" s="7"/>
      <c r="R15" s="7"/>
      <c r="S15" s="244"/>
      <c r="T15" s="245"/>
      <c r="U15" s="7"/>
      <c r="V15" s="7"/>
      <c r="W15" s="7"/>
    </row>
    <row r="16" spans="1:23" ht="24.75" customHeight="1">
      <c r="A16" s="7"/>
      <c r="B16" s="7"/>
      <c r="C16" s="34"/>
      <c r="D16" s="76"/>
      <c r="E16" s="34"/>
      <c r="F16" s="34"/>
      <c r="G16" s="77"/>
      <c r="H16" s="109" t="str">
        <f>IF(VLOOKUP(CARI2_IPA,BIODATA_IPA,4)="","",VLOOKUP(CARI2_IPA,BIODATA_IPA,4))</f>
        <v>0002959299</v>
      </c>
      <c r="I16" s="87"/>
      <c r="J16" s="88"/>
      <c r="K16" s="89"/>
      <c r="L16" s="68"/>
      <c r="M16" s="68"/>
      <c r="N16" s="67"/>
      <c r="O16" s="111"/>
      <c r="P16" s="111"/>
      <c r="Q16" s="7"/>
      <c r="R16" s="7"/>
      <c r="S16" s="244"/>
      <c r="T16" s="245"/>
      <c r="U16" s="7"/>
      <c r="V16" s="7"/>
      <c r="W16" s="7"/>
    </row>
    <row r="17" spans="1:23" ht="24" customHeight="1" thickBot="1">
      <c r="A17" s="7"/>
      <c r="B17" s="7"/>
      <c r="C17" s="34"/>
      <c r="D17" s="76"/>
      <c r="E17" s="34"/>
      <c r="F17" s="34"/>
      <c r="G17" s="77"/>
      <c r="H17" s="87"/>
      <c r="I17" s="87"/>
      <c r="J17" s="88"/>
      <c r="K17" s="89"/>
      <c r="L17" s="68"/>
      <c r="M17" s="68"/>
      <c r="N17" s="67"/>
      <c r="O17" s="111"/>
      <c r="P17" s="111"/>
      <c r="Q17" s="7"/>
      <c r="R17" s="7"/>
      <c r="S17" s="246"/>
      <c r="T17" s="247"/>
      <c r="U17" s="7"/>
      <c r="V17" s="7"/>
      <c r="W17" s="7"/>
    </row>
    <row r="18" spans="1:23" ht="18" customHeight="1" thickTop="1">
      <c r="A18" s="7"/>
      <c r="B18" s="7"/>
      <c r="C18" s="34"/>
      <c r="D18" s="76"/>
      <c r="E18" s="34"/>
      <c r="F18" s="34"/>
      <c r="G18" s="77"/>
      <c r="H18" s="87"/>
      <c r="I18" s="87"/>
      <c r="J18" s="88"/>
      <c r="K18" s="89"/>
      <c r="L18" s="68"/>
      <c r="M18" s="68"/>
      <c r="N18" s="67"/>
      <c r="O18" s="111"/>
      <c r="P18" s="111"/>
      <c r="Q18" s="7"/>
      <c r="R18" s="7"/>
      <c r="S18" s="7"/>
      <c r="T18" s="7"/>
      <c r="U18" s="7"/>
      <c r="V18" s="7"/>
      <c r="W18" s="7"/>
    </row>
    <row r="19" spans="1:23" ht="32.25" customHeight="1" thickBot="1">
      <c r="A19" s="7"/>
      <c r="B19" s="7"/>
      <c r="C19" s="34"/>
      <c r="D19" s="76"/>
      <c r="E19" s="34"/>
      <c r="F19" s="34"/>
      <c r="G19" s="77"/>
      <c r="H19" s="76"/>
      <c r="I19" s="76"/>
      <c r="J19" s="34"/>
      <c r="K19" s="90"/>
      <c r="L19" s="32"/>
      <c r="M19" s="32"/>
      <c r="N19" s="32"/>
      <c r="Q19" s="7"/>
      <c r="R19" s="7"/>
      <c r="S19" s="7"/>
      <c r="T19" s="7"/>
      <c r="U19" s="7"/>
      <c r="V19" s="7"/>
      <c r="W19" s="7"/>
    </row>
    <row r="20" spans="1:23" s="7" customFormat="1" ht="17.25" customHeight="1" thickTop="1">
      <c r="C20" s="34"/>
      <c r="D20" s="76"/>
      <c r="E20" s="91"/>
      <c r="F20" s="34"/>
      <c r="G20" s="77"/>
      <c r="H20" s="76"/>
      <c r="I20" s="76"/>
      <c r="J20" s="34"/>
      <c r="K20" s="234">
        <f>IF(VLOOKUP(CARI2_IPA,NILAI_A,5)="","",VLOOKUP(CARI2_IPA,NILAI_A,5))</f>
        <v>81</v>
      </c>
      <c r="L20" s="234"/>
      <c r="M20" s="34">
        <f>IF(VLOOKUP(CARI2_IPA,NILAI_A,6)="","",VLOOKUP(CARI2_IPA,NILAI_A,6))</f>
        <v>79</v>
      </c>
      <c r="N20" s="32"/>
      <c r="Q20" s="248" t="s">
        <v>532</v>
      </c>
      <c r="R20" s="251">
        <v>1</v>
      </c>
      <c r="S20" s="100"/>
      <c r="T20" s="100"/>
      <c r="U20" s="100"/>
      <c r="V20" s="191"/>
    </row>
    <row r="21" spans="1:23" s="7" customFormat="1" ht="18.75" customHeight="1">
      <c r="C21" s="34"/>
      <c r="D21" s="76"/>
      <c r="E21" s="34"/>
      <c r="F21" s="34"/>
      <c r="G21" s="77"/>
      <c r="H21" s="235"/>
      <c r="I21" s="235"/>
      <c r="J21" s="235"/>
      <c r="K21" s="234">
        <f>IF(VLOOKUP(CARI2_IPA,NILAI_A,7)="","",VLOOKUP(CARI2_IPA,NILAI_A,7))</f>
        <v>82</v>
      </c>
      <c r="L21" s="234"/>
      <c r="M21" s="34">
        <f>IF(VLOOKUP(CARI2_IPA,NILAI_A,8)="","",VLOOKUP(CARI2_IPA,NILAI_A,8))</f>
        <v>79</v>
      </c>
      <c r="N21" s="32"/>
      <c r="Q21" s="249"/>
      <c r="R21" s="252"/>
      <c r="S21" s="188"/>
      <c r="T21" s="100"/>
      <c r="U21" s="100"/>
      <c r="V21" s="191"/>
    </row>
    <row r="22" spans="1:23" s="7" customFormat="1" ht="17.25" customHeight="1" thickBot="1">
      <c r="C22" s="34"/>
      <c r="D22" s="76"/>
      <c r="E22" s="34"/>
      <c r="F22" s="34"/>
      <c r="G22" s="235"/>
      <c r="H22" s="235"/>
      <c r="I22" s="235"/>
      <c r="J22" s="34"/>
      <c r="K22" s="234">
        <f>IF(VLOOKUP(CARI2_IPA,NILAI_A,9)="","",VLOOKUP(CARI2_IPA,NILAI_A,9))</f>
        <v>83</v>
      </c>
      <c r="L22" s="234"/>
      <c r="M22" s="34">
        <f>IF(VLOOKUP(CARI2_IPA,NILAI_A,10)="","",VLOOKUP(CARI2_IPA,NILAI_A,10))</f>
        <v>78</v>
      </c>
      <c r="N22" s="32"/>
      <c r="Q22" s="250"/>
      <c r="R22" s="253"/>
      <c r="S22" s="100"/>
      <c r="T22" s="100"/>
      <c r="U22" s="100"/>
      <c r="V22" s="191"/>
    </row>
    <row r="23" spans="1:23" s="7" customFormat="1" ht="18.75" customHeight="1" thickTop="1">
      <c r="C23" s="34"/>
      <c r="D23" s="76"/>
      <c r="E23" s="34"/>
      <c r="F23" s="92"/>
      <c r="G23" s="77"/>
      <c r="H23" s="76"/>
      <c r="I23" s="76"/>
      <c r="J23" s="34"/>
      <c r="K23" s="234">
        <f>IF(VLOOKUP(CARI2_IPA,NILAI_A,11)="","",VLOOKUP(CARI2_IPA,NILAI_A,11))</f>
        <v>76</v>
      </c>
      <c r="L23" s="234"/>
      <c r="M23" s="34">
        <f>IF(VLOOKUP(CARI2_IPA,NILAI_A,12)="","",VLOOKUP(CARI2_IPA,NILAI_A,12))</f>
        <v>78</v>
      </c>
      <c r="N23" s="32"/>
      <c r="Q23" s="248" t="s">
        <v>533</v>
      </c>
      <c r="R23" s="254">
        <v>1</v>
      </c>
      <c r="S23" s="100"/>
      <c r="T23" s="100"/>
      <c r="U23" s="100"/>
      <c r="V23" s="191"/>
    </row>
    <row r="24" spans="1:23" s="7" customFormat="1" ht="17.25" customHeight="1">
      <c r="C24" s="34"/>
      <c r="D24" s="76"/>
      <c r="E24" s="34"/>
      <c r="F24" s="34"/>
      <c r="G24" s="77"/>
      <c r="H24" s="91"/>
      <c r="I24" s="76"/>
      <c r="J24" s="34"/>
      <c r="K24" s="234">
        <f>IF(VLOOKUP(CARI2_IPA,NILAI_A,13)="","",VLOOKUP(CARI2_IPA,NILAI_A,13))</f>
        <v>77</v>
      </c>
      <c r="L24" s="234"/>
      <c r="M24" s="34" t="str">
        <f>IF(VLOOKUP(CARI2_IPA,NILAI_A,14)="","",VLOOKUP(CARI2_IPA,NILAI_A,14))</f>
        <v/>
      </c>
      <c r="N24" s="32"/>
      <c r="Q24" s="249"/>
      <c r="R24" s="255"/>
      <c r="S24" s="100"/>
      <c r="T24" s="100"/>
      <c r="U24" s="100"/>
      <c r="V24" s="191"/>
    </row>
    <row r="25" spans="1:23" s="7" customFormat="1" ht="18" customHeight="1" thickBot="1">
      <c r="C25" s="34"/>
      <c r="D25" s="76"/>
      <c r="E25" s="34"/>
      <c r="F25" s="34"/>
      <c r="G25" s="77"/>
      <c r="H25" s="91"/>
      <c r="I25" s="76"/>
      <c r="J25" s="34"/>
      <c r="K25" s="234">
        <f>IF(VLOOKUP(CARI2_IPA,NILAI_A,15)="","",VLOOKUP(CARI2_IPA,NILAI_A,15))</f>
        <v>76</v>
      </c>
      <c r="L25" s="234"/>
      <c r="M25" s="34">
        <f>IF(VLOOKUP(CARI2_IPA,NILAI_A,16)="","",VLOOKUP(CARI2_IPA,NILAI_A,16))</f>
        <v>78</v>
      </c>
      <c r="N25" s="32"/>
      <c r="Q25" s="250"/>
      <c r="R25" s="256"/>
      <c r="S25" s="100"/>
      <c r="T25" s="100"/>
      <c r="U25" s="100"/>
      <c r="V25" s="191"/>
    </row>
    <row r="26" spans="1:23" s="7" customFormat="1" ht="19.5" customHeight="1" thickTop="1">
      <c r="C26" s="34"/>
      <c r="D26" s="76"/>
      <c r="E26" s="34"/>
      <c r="F26" s="34"/>
      <c r="G26" s="77"/>
      <c r="H26" s="91"/>
      <c r="I26" s="76"/>
      <c r="J26" s="34"/>
      <c r="K26" s="234">
        <f>IF(VLOOKUP(CARI2_IPA,NILAI_A,17)="","",VLOOKUP(CARI2_IPA,NILAI_A,17))</f>
        <v>78</v>
      </c>
      <c r="L26" s="234"/>
      <c r="M26" s="34" t="str">
        <f>IF(VLOOKUP(CARI2_IPA,NILAI_A,18)="","",VLOOKUP(CARI2_IPA,NILAI_A,18))</f>
        <v/>
      </c>
      <c r="N26" s="32"/>
    </row>
    <row r="27" spans="1:23" s="7" customFormat="1" ht="17.25" customHeight="1">
      <c r="C27" s="34"/>
      <c r="D27" s="76"/>
      <c r="E27" s="34"/>
      <c r="F27" s="34"/>
      <c r="G27" s="77"/>
      <c r="H27" s="91"/>
      <c r="I27" s="76"/>
      <c r="J27" s="34"/>
      <c r="K27" s="234">
        <f>IF(VLOOKUP(CARI2_IPA,NILAI_A,19)="","",VLOOKUP(CARI2_IPA,NILAI_A,19))</f>
        <v>79</v>
      </c>
      <c r="L27" s="234"/>
      <c r="M27" s="34">
        <f>IF(VLOOKUP(CARI2_IPA,NILAI_A,20)="","",VLOOKUP(CARI2_IPA,NILAI_A,20))</f>
        <v>79</v>
      </c>
      <c r="N27" s="32"/>
    </row>
    <row r="28" spans="1:23" s="7" customFormat="1" ht="18" customHeight="1">
      <c r="C28" s="34"/>
      <c r="D28" s="76"/>
      <c r="E28" s="34"/>
      <c r="F28" s="34"/>
      <c r="G28" s="77"/>
      <c r="H28" s="91"/>
      <c r="I28" s="76"/>
      <c r="J28" s="34"/>
      <c r="K28" s="234">
        <f>IF(VLOOKUP(CARI2_IPA,NILAI_A,21)="","",VLOOKUP(CARI2_IPA,NILAI_A,21))</f>
        <v>78</v>
      </c>
      <c r="L28" s="234"/>
      <c r="M28" s="34">
        <f>IF(VLOOKUP(CARI2_IPA,NILAI_A,22)="","",VLOOKUP(CARI2_IPA,NILAI_A,22))</f>
        <v>78</v>
      </c>
      <c r="N28" s="32"/>
    </row>
    <row r="29" spans="1:23" s="7" customFormat="1" ht="17.25" customHeight="1">
      <c r="C29" s="34"/>
      <c r="D29" s="76"/>
      <c r="E29" s="34"/>
      <c r="F29" s="34"/>
      <c r="G29" s="77"/>
      <c r="H29" s="91"/>
      <c r="I29" s="76"/>
      <c r="J29" s="34"/>
      <c r="K29" s="234">
        <f>IF(VLOOKUP(CARI2_IPA,NILAI_A,23)="","",VLOOKUP(CARI2_IPA,NILAI_A,23))</f>
        <v>85</v>
      </c>
      <c r="L29" s="234"/>
      <c r="M29" s="34">
        <f>IF(VLOOKUP(CARI2_IPA,NILAI_A,24)="","",VLOOKUP(CARI2_IPA,NILAI_A,24))</f>
        <v>82</v>
      </c>
      <c r="N29" s="32"/>
    </row>
    <row r="30" spans="1:23" s="7" customFormat="1" ht="17.25" customHeight="1">
      <c r="C30" s="34"/>
      <c r="D30" s="76"/>
      <c r="E30" s="34"/>
      <c r="F30" s="34"/>
      <c r="G30" s="77"/>
      <c r="H30" s="91"/>
      <c r="I30" s="76"/>
      <c r="J30" s="34"/>
      <c r="K30" s="234">
        <f>IF(VLOOKUP(CARI2_IPA,NILAI_A,25)="","",VLOOKUP(CARI2_IPA,NILAI_A,25))</f>
        <v>80</v>
      </c>
      <c r="L30" s="234"/>
      <c r="M30" s="34">
        <f>IF(VLOOKUP(CARI2_IPA,NILAI_A,26)="","",VLOOKUP(CARI2_IPA,NILAI_A,26))</f>
        <v>80</v>
      </c>
      <c r="N30" s="32"/>
    </row>
    <row r="31" spans="1:23" s="7" customFormat="1" ht="18" customHeight="1">
      <c r="C31" s="34"/>
      <c r="D31" s="76"/>
      <c r="E31" s="34"/>
      <c r="F31" s="34"/>
      <c r="G31" s="77"/>
      <c r="H31" s="91"/>
      <c r="I31" s="76"/>
      <c r="J31" s="34"/>
      <c r="K31" s="234">
        <f>IF(VLOOKUP(CARI2_IPA,NILAI_A,27)="","",VLOOKUP(CARI2_IPA,NILAI_A,27))</f>
        <v>81</v>
      </c>
      <c r="L31" s="234"/>
      <c r="M31" s="34" t="str">
        <f>IF(VLOOKUP(CARI2_IPA,NILAI_A,28)="","",VLOOKUP(CARI2_IPA,NILAI_A,28))</f>
        <v/>
      </c>
      <c r="N31" s="32"/>
    </row>
    <row r="32" spans="1:23" s="7" customFormat="1" ht="28.5" customHeight="1">
      <c r="C32" s="34"/>
      <c r="D32" s="76"/>
      <c r="E32" s="34"/>
      <c r="F32" s="236" t="str">
        <f>IF('NILAI IPA'!AE8="","", 'NILAI IPA'!AE8)</f>
        <v>Bahasa Arab</v>
      </c>
      <c r="G32" s="236"/>
      <c r="H32" s="236"/>
      <c r="I32" s="76"/>
      <c r="J32" s="34"/>
      <c r="K32" s="234">
        <f>IF(VLOOKUP(CARI2_IPA,NILAI_A,29)="","",VLOOKUP(CARI2_IPA,NILAI_A,29))</f>
        <v>79</v>
      </c>
      <c r="L32" s="234"/>
      <c r="M32" s="34">
        <f>IF(VLOOKUP(CARI2_IPA,NILAI_A,30)="","",VLOOKUP(CARI2_IPA,NILAI_A,30))</f>
        <v>80</v>
      </c>
      <c r="N32" s="32"/>
    </row>
    <row r="33" spans="3:16" s="7" customFormat="1" ht="24.75" customHeight="1">
      <c r="C33" s="34"/>
      <c r="D33" s="76"/>
      <c r="E33" s="34"/>
      <c r="F33" s="93"/>
      <c r="G33" s="94"/>
      <c r="H33" s="95"/>
      <c r="I33" s="76"/>
      <c r="J33" s="34"/>
      <c r="K33" s="34"/>
      <c r="L33" s="32"/>
      <c r="M33" s="34"/>
      <c r="N33" s="32"/>
    </row>
    <row r="34" spans="3:16" s="7" customFormat="1" ht="18" customHeight="1">
      <c r="C34" s="34"/>
      <c r="D34" s="76"/>
      <c r="E34" s="34"/>
      <c r="F34" s="93"/>
      <c r="G34" s="96" t="str">
        <f>IF('NILAI IPA'!AG8="","", 'NILAI IPA'!AG8)</f>
        <v/>
      </c>
      <c r="H34" s="95"/>
      <c r="I34" s="76"/>
      <c r="J34" s="34"/>
      <c r="K34" s="234" t="str">
        <f>IF(VLOOKUP(CARI2_IPA,NILAI_A,31)="","",VLOOKUP(CARI2_IPA,NILAI_A,31))</f>
        <v/>
      </c>
      <c r="L34" s="234"/>
      <c r="M34" s="34" t="str">
        <f>IF(VLOOKUP(CARI2_IPA,NILAI_A,32)="","",VLOOKUP(CARI2_IPA,NILAI_A,32))</f>
        <v/>
      </c>
      <c r="N34" s="32"/>
    </row>
    <row r="35" spans="3:16" s="7" customFormat="1" ht="18" customHeight="1">
      <c r="C35" s="34"/>
      <c r="D35" s="76"/>
      <c r="E35" s="34"/>
      <c r="F35" s="93"/>
      <c r="G35" s="96" t="str">
        <f>IF('NILAI IPA'!AI8="","", 'NILAI IPA'!AI8)</f>
        <v/>
      </c>
      <c r="H35" s="95"/>
      <c r="I35" s="76"/>
      <c r="J35" s="34"/>
      <c r="K35" s="234" t="str">
        <f>IF(VLOOKUP(CARI2_IPA,NILAI_A,33)="","",VLOOKUP(CARI2_IPA,NILAI_A,33))</f>
        <v/>
      </c>
      <c r="L35" s="234"/>
      <c r="M35" s="34" t="str">
        <f>IF(VLOOKUP(CARI2_IPA,NILAI_A,34)="","",VLOOKUP(CARI2_IPA,NILAI_A,34))</f>
        <v/>
      </c>
      <c r="N35" s="32"/>
    </row>
    <row r="36" spans="3:16" s="7" customFormat="1" ht="16.5" customHeight="1">
      <c r="C36" s="34"/>
      <c r="D36" s="76"/>
      <c r="E36" s="34"/>
      <c r="F36" s="93"/>
      <c r="G36" s="96" t="str">
        <f>IF('NILAI IPA'!AK8="","", 'NILAI IPA'!AK8)</f>
        <v/>
      </c>
      <c r="H36" s="95"/>
      <c r="I36" s="91"/>
      <c r="J36" s="34"/>
      <c r="K36" s="234" t="str">
        <f>IF(VLOOKUP(CARI2_IPA,NILAI_A,35)="","",VLOOKUP(CARI2_IPA,NILAI_A,35))</f>
        <v/>
      </c>
      <c r="L36" s="234"/>
      <c r="M36" s="34" t="str">
        <f>IF(VLOOKUP(CARI2_IPA,NILAI_A,36)="","",VLOOKUP(CARI2_IPA,NILAI_A,36))</f>
        <v/>
      </c>
      <c r="N36" s="32"/>
    </row>
    <row r="37" spans="3:16" s="7" customFormat="1" ht="20.25" customHeight="1">
      <c r="C37" s="34"/>
      <c r="D37" s="76"/>
      <c r="E37" s="34"/>
      <c r="F37" s="34"/>
      <c r="G37" s="77"/>
      <c r="H37" s="76"/>
      <c r="I37" s="76"/>
      <c r="J37" s="34"/>
      <c r="K37" s="241">
        <f>IFERROR(AVERAGE(K20:K32,K34,K35,K36)," ")</f>
        <v>79.615384615384613</v>
      </c>
      <c r="L37" s="241"/>
      <c r="M37" s="147">
        <f>IFERROR(AVERAGE(M20:M32,M34,M35,M36)," ")</f>
        <v>79.099999999999994</v>
      </c>
      <c r="N37" s="32"/>
    </row>
    <row r="38" spans="3:16" s="7" customFormat="1" ht="16.5" customHeight="1">
      <c r="C38" s="34"/>
      <c r="D38" s="76"/>
      <c r="E38" s="34"/>
      <c r="F38" s="34"/>
      <c r="G38" s="77"/>
      <c r="H38" s="76"/>
      <c r="I38" s="76"/>
      <c r="J38" s="34"/>
      <c r="K38" s="77"/>
      <c r="L38" s="32"/>
      <c r="M38" s="32"/>
      <c r="N38" s="32"/>
    </row>
    <row r="39" spans="3:16" s="7" customFormat="1" ht="6.75" customHeight="1">
      <c r="C39" s="34"/>
      <c r="D39" s="76"/>
      <c r="E39" s="34"/>
      <c r="F39" s="34"/>
      <c r="G39" s="77"/>
      <c r="H39" s="95"/>
      <c r="I39" s="237" t="str">
        <f xml:space="preserve"> menu!G18&amp;", "&amp;TEXT(menu!G26,"dd mmmm yyyy")</f>
        <v>Aceh Selatan, 03 Mei 2018</v>
      </c>
      <c r="J39" s="237"/>
      <c r="K39" s="237"/>
      <c r="L39" s="237"/>
      <c r="M39" s="237"/>
      <c r="N39" s="237"/>
      <c r="O39" s="112"/>
      <c r="P39" s="112"/>
    </row>
    <row r="40" spans="3:16" s="7" customFormat="1" ht="10.5" customHeight="1">
      <c r="C40" s="34"/>
      <c r="D40" s="76"/>
      <c r="E40" s="34"/>
      <c r="F40" s="34"/>
      <c r="G40" s="77"/>
      <c r="H40" s="95"/>
      <c r="I40" s="237"/>
      <c r="J40" s="237"/>
      <c r="K40" s="237"/>
      <c r="L40" s="237"/>
      <c r="M40" s="237"/>
      <c r="N40" s="237"/>
      <c r="O40" s="112"/>
      <c r="P40" s="112"/>
    </row>
    <row r="41" spans="3:16" s="7" customFormat="1" ht="18" customHeight="1">
      <c r="C41" s="34"/>
      <c r="D41" s="76"/>
      <c r="E41" s="34"/>
      <c r="F41" s="34"/>
      <c r="G41" s="77"/>
      <c r="H41" s="95"/>
      <c r="I41" s="87"/>
      <c r="J41" s="97"/>
      <c r="K41" s="89"/>
      <c r="L41" s="68"/>
      <c r="M41" s="68"/>
      <c r="N41" s="68"/>
      <c r="O41" s="113"/>
      <c r="P41" s="113"/>
    </row>
    <row r="42" spans="3:16" s="7" customFormat="1" ht="20.100000000000001" customHeight="1">
      <c r="C42" s="34"/>
      <c r="D42" s="76"/>
      <c r="E42" s="34"/>
      <c r="F42" s="34"/>
      <c r="G42" s="77"/>
      <c r="H42" s="95"/>
      <c r="I42" s="87"/>
      <c r="J42" s="88"/>
      <c r="K42" s="89"/>
      <c r="L42" s="68"/>
      <c r="M42" s="68"/>
      <c r="N42" s="68"/>
      <c r="O42" s="113"/>
      <c r="P42" s="113"/>
    </row>
    <row r="43" spans="3:16" s="7" customFormat="1" ht="14.25" customHeight="1">
      <c r="C43" s="34"/>
      <c r="D43" s="76"/>
      <c r="E43" s="34"/>
      <c r="F43" s="34"/>
      <c r="G43" s="77"/>
      <c r="H43" s="95"/>
      <c r="I43" s="87"/>
      <c r="J43" s="88"/>
      <c r="K43" s="89"/>
      <c r="L43" s="68"/>
      <c r="M43" s="68"/>
      <c r="N43" s="68"/>
      <c r="O43" s="113"/>
      <c r="P43" s="113"/>
    </row>
    <row r="44" spans="3:16" s="7" customFormat="1" ht="11.25" customHeight="1">
      <c r="C44" s="34"/>
      <c r="D44" s="76"/>
      <c r="E44" s="34"/>
      <c r="F44" s="34"/>
      <c r="G44" s="77"/>
      <c r="H44" s="95"/>
      <c r="I44" s="240" t="str">
        <f>menu!G22</f>
        <v>Drs. IRWADI</v>
      </c>
      <c r="J44" s="240"/>
      <c r="K44" s="240"/>
      <c r="L44" s="240"/>
      <c r="M44" s="240"/>
      <c r="N44" s="68"/>
      <c r="O44" s="113"/>
      <c r="P44" s="113"/>
    </row>
    <row r="45" spans="3:16" s="7" customFormat="1" ht="26.25" customHeight="1">
      <c r="C45" s="34"/>
      <c r="D45" s="76"/>
      <c r="E45" s="34"/>
      <c r="F45" s="34"/>
      <c r="G45" s="77"/>
      <c r="H45" s="95"/>
      <c r="I45" s="240"/>
      <c r="J45" s="240"/>
      <c r="K45" s="240"/>
      <c r="L45" s="240"/>
      <c r="M45" s="240"/>
      <c r="N45" s="68"/>
      <c r="O45" s="113"/>
      <c r="P45" s="113"/>
    </row>
    <row r="46" spans="3:16" s="7" customFormat="1" ht="30.75" customHeight="1">
      <c r="C46" s="30"/>
      <c r="D46" s="81"/>
      <c r="E46" s="30"/>
      <c r="F46" s="82"/>
      <c r="G46" s="83"/>
      <c r="H46" s="98"/>
      <c r="I46" s="98"/>
      <c r="J46" s="238" t="str">
        <f>menu!G24</f>
        <v>19681012 199702 1 004</v>
      </c>
      <c r="K46" s="239"/>
      <c r="L46" s="239"/>
      <c r="M46" s="239"/>
      <c r="N46" s="69"/>
      <c r="O46" s="114"/>
      <c r="P46" s="114"/>
    </row>
    <row r="47" spans="3:16" s="7" customFormat="1" ht="18.75" customHeight="1">
      <c r="C47" s="27"/>
      <c r="D47" s="28"/>
      <c r="E47" s="27"/>
      <c r="F47" s="79"/>
      <c r="G47" s="80"/>
      <c r="H47" s="31"/>
      <c r="I47" s="31"/>
      <c r="J47" s="27"/>
      <c r="K47" s="80"/>
    </row>
    <row r="48" spans="3:16" s="7" customFormat="1" ht="20.100000000000001" customHeight="1">
      <c r="C48" s="27"/>
      <c r="D48" s="28"/>
      <c r="E48" s="27"/>
      <c r="F48" s="79"/>
      <c r="G48" s="80"/>
      <c r="H48" s="31"/>
      <c r="I48" s="31"/>
      <c r="J48" s="27"/>
      <c r="K48" s="80"/>
    </row>
    <row r="49" spans="3:22" s="7" customFormat="1" ht="20.100000000000001" hidden="1" customHeight="1">
      <c r="C49" s="27"/>
      <c r="D49" s="28"/>
      <c r="E49" s="27"/>
      <c r="F49" s="79"/>
      <c r="G49" s="80"/>
      <c r="H49" s="31"/>
      <c r="I49" s="31"/>
      <c r="J49" s="27"/>
      <c r="K49" s="80"/>
      <c r="V49" s="32"/>
    </row>
    <row r="50" spans="3:22" s="7" customFormat="1" ht="20.100000000000001" hidden="1" customHeight="1">
      <c r="C50" s="30"/>
      <c r="D50" s="81"/>
      <c r="E50" s="30"/>
      <c r="F50" s="82"/>
      <c r="G50" s="83"/>
      <c r="H50" s="84"/>
      <c r="I50" s="84"/>
      <c r="J50" s="30"/>
      <c r="K50" s="83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</row>
    <row r="51" spans="3:22" s="7" customFormat="1" ht="20.100000000000001" hidden="1" customHeight="1">
      <c r="C51" s="30"/>
      <c r="D51" s="81"/>
      <c r="E51" s="30"/>
      <c r="F51" s="82"/>
      <c r="G51" s="83"/>
      <c r="H51" s="84"/>
      <c r="I51" s="84"/>
      <c r="J51" s="30"/>
      <c r="K51" s="83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</row>
    <row r="52" spans="3:22" s="7" customFormat="1" ht="20.100000000000001" hidden="1" customHeight="1">
      <c r="C52" s="30"/>
      <c r="D52" s="81"/>
      <c r="E52" s="30"/>
      <c r="F52" s="82"/>
      <c r="G52" s="83"/>
      <c r="H52" s="84"/>
      <c r="I52" s="84"/>
      <c r="J52" s="30"/>
      <c r="K52" s="83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</row>
    <row r="53" spans="3:22" s="7" customFormat="1" ht="20.100000000000001" hidden="1" customHeight="1">
      <c r="C53" s="30"/>
      <c r="D53" s="81"/>
      <c r="E53" s="30"/>
      <c r="F53" s="82"/>
      <c r="G53" s="83"/>
      <c r="H53" s="84"/>
      <c r="I53" s="84"/>
      <c r="J53" s="30"/>
      <c r="K53" s="83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</row>
    <row r="54" spans="3:22" s="7" customFormat="1" ht="20.100000000000001" hidden="1" customHeight="1">
      <c r="C54" s="30"/>
      <c r="D54" s="81"/>
      <c r="E54" s="30"/>
      <c r="F54" s="82"/>
      <c r="G54" s="83"/>
      <c r="H54" s="84"/>
      <c r="I54" s="84"/>
      <c r="J54" s="30"/>
      <c r="K54" s="83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</row>
    <row r="55" spans="3:22" s="7" customFormat="1" ht="20.100000000000001" hidden="1" customHeight="1">
      <c r="C55" s="30"/>
      <c r="D55" s="81"/>
      <c r="E55" s="30"/>
      <c r="F55" s="82"/>
      <c r="G55" s="83"/>
      <c r="H55" s="84"/>
      <c r="I55" s="84"/>
      <c r="J55" s="30"/>
      <c r="K55" s="83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</row>
    <row r="56" spans="3:22" s="7" customFormat="1" ht="20.100000000000001" hidden="1" customHeight="1">
      <c r="C56" s="30"/>
      <c r="D56" s="81"/>
      <c r="E56" s="30"/>
      <c r="F56" s="82"/>
      <c r="G56" s="83"/>
      <c r="H56" s="84"/>
      <c r="I56" s="84"/>
      <c r="J56" s="30"/>
      <c r="K56" s="83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</row>
    <row r="57" spans="3:22" s="7" customFormat="1" ht="20.100000000000001" hidden="1" customHeight="1">
      <c r="C57" s="30"/>
      <c r="D57" s="81"/>
      <c r="E57" s="30"/>
      <c r="F57" s="82"/>
      <c r="G57" s="83"/>
      <c r="H57" s="84"/>
      <c r="I57" s="84"/>
      <c r="J57" s="30"/>
      <c r="K57" s="83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</row>
    <row r="58" spans="3:22" s="7" customFormat="1" ht="20.100000000000001" hidden="1" customHeight="1">
      <c r="C58" s="30"/>
      <c r="D58" s="81"/>
      <c r="E58" s="30"/>
      <c r="F58" s="82"/>
      <c r="G58" s="83"/>
      <c r="H58" s="84"/>
      <c r="I58" s="84"/>
      <c r="J58" s="30"/>
      <c r="K58" s="83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</row>
    <row r="59" spans="3:22" s="7" customFormat="1" ht="20.100000000000001" hidden="1" customHeight="1">
      <c r="C59" s="30"/>
      <c r="D59" s="81"/>
      <c r="E59" s="30"/>
      <c r="F59" s="82"/>
      <c r="G59" s="83"/>
      <c r="H59" s="84"/>
      <c r="I59" s="84"/>
      <c r="J59" s="30"/>
      <c r="K59" s="83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</row>
    <row r="60" spans="3:22" s="7" customFormat="1" ht="20.100000000000001" hidden="1" customHeight="1">
      <c r="C60" s="30"/>
      <c r="D60" s="81"/>
      <c r="E60" s="30"/>
      <c r="F60" s="82"/>
      <c r="G60" s="83"/>
      <c r="H60" s="84"/>
      <c r="I60" s="84"/>
      <c r="J60" s="30"/>
      <c r="K60" s="83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</row>
    <row r="61" spans="3:22" s="7" customFormat="1" ht="20.100000000000001" hidden="1" customHeight="1">
      <c r="C61" s="30"/>
      <c r="D61" s="81"/>
      <c r="E61" s="30"/>
      <c r="F61" s="82"/>
      <c r="G61" s="83"/>
      <c r="H61" s="84"/>
      <c r="I61" s="84"/>
      <c r="J61" s="30"/>
      <c r="K61" s="83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</row>
    <row r="62" spans="3:22" s="7" customFormat="1" ht="20.100000000000001" hidden="1" customHeight="1">
      <c r="C62" s="30"/>
      <c r="D62" s="81"/>
      <c r="E62" s="30"/>
      <c r="F62" s="82"/>
      <c r="G62" s="83"/>
      <c r="H62" s="84"/>
      <c r="I62" s="84"/>
      <c r="J62" s="30"/>
      <c r="K62" s="83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</row>
    <row r="63" spans="3:22" s="7" customFormat="1" ht="20.100000000000001" hidden="1" customHeight="1">
      <c r="C63" s="30"/>
      <c r="D63" s="81"/>
      <c r="E63" s="30"/>
      <c r="F63" s="82"/>
      <c r="G63" s="83"/>
      <c r="H63" s="84"/>
      <c r="I63" s="84"/>
      <c r="J63" s="30"/>
      <c r="K63" s="83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</row>
    <row r="64" spans="3:22" s="7" customFormat="1" ht="20.100000000000001" hidden="1" customHeight="1">
      <c r="C64" s="30"/>
      <c r="D64" s="81"/>
      <c r="E64" s="30"/>
      <c r="F64" s="82"/>
      <c r="G64" s="83"/>
      <c r="H64" s="84"/>
      <c r="I64" s="84"/>
      <c r="J64" s="30"/>
      <c r="K64" s="83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</row>
    <row r="65" spans="3:22" s="7" customFormat="1" ht="20.100000000000001" hidden="1" customHeight="1">
      <c r="C65" s="30"/>
      <c r="D65" s="81"/>
      <c r="E65" s="30"/>
      <c r="F65" s="82"/>
      <c r="G65" s="83"/>
      <c r="H65" s="84"/>
      <c r="I65" s="84"/>
      <c r="J65" s="30"/>
      <c r="K65" s="83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</row>
    <row r="66" spans="3:22" s="7" customFormat="1" ht="20.100000000000001" hidden="1" customHeight="1">
      <c r="C66" s="30"/>
      <c r="D66" s="81"/>
      <c r="E66" s="30"/>
      <c r="F66" s="82"/>
      <c r="G66" s="83"/>
      <c r="H66" s="84"/>
      <c r="I66" s="84"/>
      <c r="J66" s="30"/>
      <c r="K66" s="83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</row>
    <row r="67" spans="3:22" s="7" customFormat="1" ht="20.100000000000001" hidden="1" customHeight="1">
      <c r="C67" s="30"/>
      <c r="D67" s="81"/>
      <c r="E67" s="30"/>
      <c r="F67" s="82"/>
      <c r="G67" s="83"/>
      <c r="H67" s="84"/>
      <c r="I67" s="84"/>
      <c r="J67" s="30"/>
      <c r="K67" s="83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</row>
    <row r="68" spans="3:22" s="7" customFormat="1" ht="20.100000000000001" hidden="1" customHeight="1">
      <c r="C68" s="30"/>
      <c r="D68" s="81"/>
      <c r="E68" s="30"/>
      <c r="F68" s="82"/>
      <c r="G68" s="83"/>
      <c r="H68" s="84"/>
      <c r="I68" s="84"/>
      <c r="J68" s="30"/>
      <c r="K68" s="83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</row>
    <row r="69" spans="3:22" s="7" customFormat="1" ht="20.100000000000001" hidden="1" customHeight="1">
      <c r="C69" s="30"/>
      <c r="D69" s="81"/>
      <c r="E69" s="30"/>
      <c r="F69" s="82"/>
      <c r="G69" s="83"/>
      <c r="H69" s="84"/>
      <c r="I69" s="84"/>
      <c r="J69" s="30"/>
      <c r="K69" s="83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</row>
    <row r="70" spans="3:22" s="7" customFormat="1" ht="20.100000000000001" hidden="1" customHeight="1">
      <c r="C70" s="30"/>
      <c r="D70" s="81"/>
      <c r="E70" s="30"/>
      <c r="F70" s="82"/>
      <c r="G70" s="83"/>
      <c r="H70" s="84"/>
      <c r="I70" s="84"/>
      <c r="J70" s="30"/>
      <c r="K70" s="83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</row>
    <row r="71" spans="3:22" s="7" customFormat="1" ht="20.100000000000001" hidden="1" customHeight="1">
      <c r="C71" s="30"/>
      <c r="D71" s="81"/>
      <c r="E71" s="30"/>
      <c r="F71" s="82"/>
      <c r="G71" s="83"/>
      <c r="H71" s="84"/>
      <c r="I71" s="84"/>
      <c r="J71" s="30"/>
      <c r="K71" s="83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</row>
    <row r="72" spans="3:22" s="7" customFormat="1" ht="20.100000000000001" hidden="1" customHeight="1">
      <c r="C72" s="30"/>
      <c r="D72" s="81"/>
      <c r="E72" s="30"/>
      <c r="F72" s="82"/>
      <c r="G72" s="83"/>
      <c r="H72" s="84"/>
      <c r="I72" s="84"/>
      <c r="J72" s="30"/>
      <c r="K72" s="83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</row>
    <row r="73" spans="3:22" s="7" customFormat="1" ht="20.100000000000001" hidden="1" customHeight="1">
      <c r="C73" s="30"/>
      <c r="D73" s="81"/>
      <c r="E73" s="30"/>
      <c r="F73" s="82"/>
      <c r="G73" s="83"/>
      <c r="H73" s="84"/>
      <c r="I73" s="84"/>
      <c r="J73" s="30"/>
      <c r="K73" s="83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</row>
    <row r="74" spans="3:22" s="7" customFormat="1" ht="20.100000000000001" hidden="1" customHeight="1">
      <c r="C74" s="30"/>
      <c r="D74" s="81"/>
      <c r="E74" s="30"/>
      <c r="F74" s="82"/>
      <c r="G74" s="83"/>
      <c r="H74" s="84"/>
      <c r="I74" s="84"/>
      <c r="J74" s="30"/>
      <c r="K74" s="83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</row>
    <row r="75" spans="3:22" s="7" customFormat="1" ht="20.100000000000001" hidden="1" customHeight="1">
      <c r="C75" s="30"/>
      <c r="D75" s="81"/>
      <c r="E75" s="30"/>
      <c r="F75" s="82"/>
      <c r="G75" s="83"/>
      <c r="H75" s="84"/>
      <c r="I75" s="84"/>
      <c r="J75" s="30"/>
      <c r="K75" s="83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</row>
    <row r="76" spans="3:22" s="7" customFormat="1" ht="20.100000000000001" hidden="1" customHeight="1">
      <c r="C76" s="30"/>
      <c r="D76" s="81"/>
      <c r="E76" s="30"/>
      <c r="F76" s="82"/>
      <c r="G76" s="83"/>
      <c r="H76" s="84"/>
      <c r="I76" s="84"/>
      <c r="J76" s="30"/>
      <c r="K76" s="83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3:22" s="7" customFormat="1" ht="20.100000000000001" hidden="1" customHeight="1">
      <c r="C77" s="30"/>
      <c r="D77" s="81"/>
      <c r="E77" s="30"/>
      <c r="F77" s="82"/>
      <c r="G77" s="83"/>
      <c r="H77" s="84"/>
      <c r="I77" s="84"/>
      <c r="J77" s="30"/>
      <c r="K77" s="83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</row>
    <row r="78" spans="3:22" s="7" customFormat="1" ht="20.100000000000001" hidden="1" customHeight="1">
      <c r="C78" s="30"/>
      <c r="D78" s="81"/>
      <c r="E78" s="30"/>
      <c r="F78" s="82"/>
      <c r="G78" s="83"/>
      <c r="H78" s="84"/>
      <c r="I78" s="84"/>
      <c r="J78" s="30"/>
      <c r="K78" s="83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</row>
    <row r="79" spans="3:22" s="7" customFormat="1" ht="20.100000000000001" hidden="1" customHeight="1">
      <c r="C79" s="30"/>
      <c r="D79" s="81"/>
      <c r="E79" s="30"/>
      <c r="F79" s="82"/>
      <c r="G79" s="83"/>
      <c r="H79" s="84"/>
      <c r="I79" s="84"/>
      <c r="J79" s="30"/>
      <c r="K79" s="83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</row>
    <row r="80" spans="3:22" s="7" customFormat="1" ht="20.100000000000001" hidden="1" customHeight="1">
      <c r="C80" s="30"/>
      <c r="D80" s="81"/>
      <c r="E80" s="30"/>
      <c r="F80" s="82"/>
      <c r="G80" s="83"/>
      <c r="H80" s="84"/>
      <c r="I80" s="84"/>
      <c r="J80" s="30"/>
      <c r="K80" s="83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</row>
    <row r="81" spans="3:22" s="7" customFormat="1" ht="20.100000000000001" hidden="1" customHeight="1">
      <c r="C81" s="30"/>
      <c r="D81" s="81"/>
      <c r="E81" s="30"/>
      <c r="F81" s="82"/>
      <c r="G81" s="83"/>
      <c r="H81" s="84"/>
      <c r="I81" s="84"/>
      <c r="J81" s="30"/>
      <c r="K81" s="83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</row>
    <row r="82" spans="3:22" s="7" customFormat="1" ht="20.100000000000001" hidden="1" customHeight="1">
      <c r="C82" s="30"/>
      <c r="D82" s="81"/>
      <c r="E82" s="30"/>
      <c r="F82" s="82"/>
      <c r="G82" s="83"/>
      <c r="H82" s="84"/>
      <c r="I82" s="84"/>
      <c r="J82" s="30"/>
      <c r="K82" s="83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</row>
    <row r="83" spans="3:22" s="7" customFormat="1" ht="20.100000000000001" hidden="1" customHeight="1">
      <c r="C83" s="30"/>
      <c r="D83" s="81"/>
      <c r="E83" s="30"/>
      <c r="F83" s="82"/>
      <c r="G83" s="83"/>
      <c r="H83" s="84"/>
      <c r="I83" s="84"/>
      <c r="J83" s="30"/>
      <c r="K83" s="83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</row>
    <row r="84" spans="3:22" s="7" customFormat="1" ht="20.100000000000001" hidden="1" customHeight="1">
      <c r="C84" s="30"/>
      <c r="D84" s="81"/>
      <c r="E84" s="30"/>
      <c r="F84" s="82"/>
      <c r="G84" s="83"/>
      <c r="H84" s="84"/>
      <c r="I84" s="84"/>
      <c r="J84" s="30"/>
      <c r="K84" s="83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</row>
    <row r="85" spans="3:22" s="7" customFormat="1" ht="20.100000000000001" hidden="1" customHeight="1">
      <c r="C85" s="30"/>
      <c r="D85" s="81"/>
      <c r="E85" s="30"/>
      <c r="F85" s="82"/>
      <c r="G85" s="83"/>
      <c r="H85" s="84"/>
      <c r="I85" s="84"/>
      <c r="J85" s="30"/>
      <c r="K85" s="83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</row>
    <row r="86" spans="3:22" s="7" customFormat="1" ht="20.100000000000001" hidden="1" customHeight="1">
      <c r="C86" s="30"/>
      <c r="D86" s="81"/>
      <c r="E86" s="30"/>
      <c r="F86" s="82"/>
      <c r="G86" s="83"/>
      <c r="H86" s="84"/>
      <c r="I86" s="84"/>
      <c r="J86" s="30"/>
      <c r="K86" s="83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</row>
    <row r="87" spans="3:22" s="7" customFormat="1" ht="20.100000000000001" hidden="1" customHeight="1">
      <c r="C87" s="30"/>
      <c r="D87" s="81"/>
      <c r="E87" s="30"/>
      <c r="F87" s="82"/>
      <c r="G87" s="83"/>
      <c r="H87" s="84"/>
      <c r="I87" s="84"/>
      <c r="J87" s="30"/>
      <c r="K87" s="83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</row>
    <row r="88" spans="3:22" s="7" customFormat="1" ht="20.100000000000001" hidden="1" customHeight="1">
      <c r="C88" s="30"/>
      <c r="D88" s="81"/>
      <c r="E88" s="30"/>
      <c r="F88" s="82"/>
      <c r="G88" s="83"/>
      <c r="H88" s="84"/>
      <c r="I88" s="84"/>
      <c r="J88" s="30"/>
      <c r="K88" s="83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</row>
    <row r="89" spans="3:22" s="7" customFormat="1" ht="20.100000000000001" hidden="1" customHeight="1">
      <c r="C89" s="30"/>
      <c r="D89" s="81"/>
      <c r="E89" s="30"/>
      <c r="F89" s="82"/>
      <c r="G89" s="83"/>
      <c r="H89" s="84"/>
      <c r="I89" s="84"/>
      <c r="J89" s="30"/>
      <c r="K89" s="83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</row>
    <row r="90" spans="3:22" s="7" customFormat="1" ht="20.100000000000001" hidden="1" customHeight="1">
      <c r="C90" s="30"/>
      <c r="D90" s="81"/>
      <c r="E90" s="30"/>
      <c r="F90" s="82"/>
      <c r="G90" s="83"/>
      <c r="H90" s="84"/>
      <c r="I90" s="84"/>
      <c r="J90" s="30"/>
      <c r="K90" s="83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</row>
    <row r="91" spans="3:22" s="7" customFormat="1" ht="20.100000000000001" hidden="1" customHeight="1">
      <c r="C91" s="30"/>
      <c r="D91" s="81"/>
      <c r="E91" s="30"/>
      <c r="F91" s="82"/>
      <c r="G91" s="83"/>
      <c r="H91" s="84"/>
      <c r="I91" s="84"/>
      <c r="J91" s="30"/>
      <c r="K91" s="83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</row>
    <row r="92" spans="3:22" s="7" customFormat="1" ht="20.100000000000001" hidden="1" customHeight="1">
      <c r="C92" s="30"/>
      <c r="D92" s="81"/>
      <c r="E92" s="30"/>
      <c r="F92" s="82"/>
      <c r="G92" s="83"/>
      <c r="H92" s="84"/>
      <c r="I92" s="84"/>
      <c r="J92" s="30"/>
      <c r="K92" s="83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</row>
    <row r="93" spans="3:22" s="7" customFormat="1" ht="20.100000000000001" hidden="1" customHeight="1">
      <c r="C93" s="30"/>
      <c r="D93" s="81"/>
      <c r="E93" s="30"/>
      <c r="F93" s="82"/>
      <c r="G93" s="83"/>
      <c r="H93" s="84"/>
      <c r="I93" s="84"/>
      <c r="J93" s="30"/>
      <c r="K93" s="83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</row>
    <row r="94" spans="3:22" s="7" customFormat="1" ht="20.100000000000001" hidden="1" customHeight="1">
      <c r="C94" s="30"/>
      <c r="D94" s="81"/>
      <c r="E94" s="30"/>
      <c r="F94" s="82"/>
      <c r="G94" s="83"/>
      <c r="H94" s="84"/>
      <c r="I94" s="84"/>
      <c r="J94" s="30"/>
      <c r="K94" s="83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</row>
    <row r="95" spans="3:22" s="7" customFormat="1" ht="20.100000000000001" hidden="1" customHeight="1">
      <c r="C95" s="30"/>
      <c r="D95" s="81"/>
      <c r="E95" s="30"/>
      <c r="F95" s="82"/>
      <c r="G95" s="83"/>
      <c r="H95" s="84"/>
      <c r="I95" s="84"/>
      <c r="J95" s="30"/>
      <c r="K95" s="83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</row>
    <row r="96" spans="3:22" s="7" customFormat="1" ht="20.100000000000001" hidden="1" customHeight="1">
      <c r="C96" s="30"/>
      <c r="D96" s="81"/>
      <c r="E96" s="30"/>
      <c r="F96" s="82"/>
      <c r="G96" s="83"/>
      <c r="H96" s="84"/>
      <c r="I96" s="84"/>
      <c r="J96" s="30"/>
      <c r="K96" s="83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</row>
    <row r="97" spans="3:22" s="7" customFormat="1" ht="20.100000000000001" hidden="1" customHeight="1">
      <c r="C97" s="30"/>
      <c r="D97" s="81"/>
      <c r="E97" s="30"/>
      <c r="F97" s="82"/>
      <c r="G97" s="83"/>
      <c r="H97" s="84"/>
      <c r="I97" s="84"/>
      <c r="J97" s="30"/>
      <c r="K97" s="83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</row>
    <row r="98" spans="3:22" s="7" customFormat="1" ht="20.100000000000001" hidden="1" customHeight="1">
      <c r="C98" s="30"/>
      <c r="D98" s="81"/>
      <c r="E98" s="30"/>
      <c r="F98" s="82"/>
      <c r="G98" s="83"/>
      <c r="H98" s="84"/>
      <c r="I98" s="84"/>
      <c r="J98" s="30"/>
      <c r="K98" s="83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</row>
    <row r="99" spans="3:22" s="7" customFormat="1" ht="20.100000000000001" hidden="1" customHeight="1">
      <c r="C99" s="30"/>
      <c r="D99" s="81"/>
      <c r="E99" s="30"/>
      <c r="F99" s="82"/>
      <c r="G99" s="83"/>
      <c r="H99" s="84"/>
      <c r="I99" s="84"/>
      <c r="J99" s="30"/>
      <c r="K99" s="83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</row>
    <row r="100" spans="3:22" s="7" customFormat="1" ht="20.100000000000001" hidden="1" customHeight="1">
      <c r="C100" s="30"/>
      <c r="D100" s="81"/>
      <c r="E100" s="30"/>
      <c r="F100" s="82"/>
      <c r="G100" s="83"/>
      <c r="H100" s="84"/>
      <c r="I100" s="84"/>
      <c r="J100" s="30"/>
      <c r="K100" s="83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</row>
    <row r="101" spans="3:22" s="7" customFormat="1" ht="20.100000000000001" hidden="1" customHeight="1">
      <c r="C101" s="30"/>
      <c r="D101" s="81"/>
      <c r="E101" s="30"/>
      <c r="F101" s="82"/>
      <c r="G101" s="83"/>
      <c r="H101" s="84"/>
      <c r="I101" s="84"/>
      <c r="J101" s="30"/>
      <c r="K101" s="83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</row>
    <row r="102" spans="3:22" s="7" customFormat="1" ht="20.100000000000001" hidden="1" customHeight="1">
      <c r="C102" s="30"/>
      <c r="D102" s="81"/>
      <c r="E102" s="30"/>
      <c r="F102" s="82"/>
      <c r="G102" s="83"/>
      <c r="H102" s="84"/>
      <c r="I102" s="84"/>
      <c r="J102" s="30"/>
      <c r="K102" s="83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</row>
    <row r="103" spans="3:22" s="7" customFormat="1" ht="20.100000000000001" hidden="1" customHeight="1">
      <c r="C103" s="30"/>
      <c r="D103" s="81"/>
      <c r="E103" s="30"/>
      <c r="F103" s="82"/>
      <c r="G103" s="83"/>
      <c r="H103" s="84"/>
      <c r="I103" s="84"/>
      <c r="J103" s="30"/>
      <c r="K103" s="83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</row>
    <row r="104" spans="3:22" s="7" customFormat="1" ht="20.100000000000001" hidden="1" customHeight="1">
      <c r="C104" s="30"/>
      <c r="D104" s="81"/>
      <c r="E104" s="30"/>
      <c r="F104" s="82"/>
      <c r="G104" s="83"/>
      <c r="H104" s="84"/>
      <c r="I104" s="84"/>
      <c r="J104" s="30"/>
      <c r="K104" s="83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</row>
    <row r="105" spans="3:22" s="7" customFormat="1" ht="20.100000000000001" hidden="1" customHeight="1">
      <c r="C105" s="30"/>
      <c r="D105" s="81"/>
      <c r="E105" s="30"/>
      <c r="F105" s="82"/>
      <c r="G105" s="83"/>
      <c r="H105" s="84"/>
      <c r="I105" s="84"/>
      <c r="J105" s="30"/>
      <c r="K105" s="83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</row>
    <row r="106" spans="3:22" s="7" customFormat="1" ht="20.100000000000001" hidden="1" customHeight="1">
      <c r="C106" s="30"/>
      <c r="D106" s="81"/>
      <c r="E106" s="30"/>
      <c r="F106" s="82"/>
      <c r="G106" s="83"/>
      <c r="H106" s="84"/>
      <c r="I106" s="84"/>
      <c r="J106" s="30"/>
      <c r="K106" s="83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</row>
    <row r="107" spans="3:22" s="7" customFormat="1" ht="20.100000000000001" hidden="1" customHeight="1">
      <c r="C107" s="30"/>
      <c r="D107" s="81"/>
      <c r="E107" s="30"/>
      <c r="F107" s="82"/>
      <c r="G107" s="83"/>
      <c r="H107" s="84"/>
      <c r="I107" s="84"/>
      <c r="J107" s="30"/>
      <c r="K107" s="83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</row>
    <row r="108" spans="3:22" s="7" customFormat="1" ht="20.100000000000001" hidden="1" customHeight="1">
      <c r="C108" s="30"/>
      <c r="D108" s="81"/>
      <c r="E108" s="30"/>
      <c r="F108" s="82"/>
      <c r="G108" s="83"/>
      <c r="H108" s="84"/>
      <c r="I108" s="84"/>
      <c r="J108" s="30"/>
      <c r="K108" s="83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</row>
    <row r="109" spans="3:22" s="7" customFormat="1" ht="20.100000000000001" hidden="1" customHeight="1">
      <c r="C109" s="30"/>
      <c r="D109" s="81"/>
      <c r="E109" s="30"/>
      <c r="F109" s="82"/>
      <c r="G109" s="83"/>
      <c r="H109" s="84"/>
      <c r="I109" s="84"/>
      <c r="J109" s="30"/>
      <c r="K109" s="83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</row>
    <row r="110" spans="3:22" s="7" customFormat="1" ht="20.100000000000001" hidden="1" customHeight="1">
      <c r="C110" s="30"/>
      <c r="D110" s="81"/>
      <c r="E110" s="30"/>
      <c r="F110" s="82"/>
      <c r="G110" s="83"/>
      <c r="H110" s="84"/>
      <c r="I110" s="84"/>
      <c r="J110" s="30"/>
      <c r="K110" s="83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</row>
    <row r="111" spans="3:22" s="7" customFormat="1" ht="20.100000000000001" hidden="1" customHeight="1">
      <c r="C111" s="30"/>
      <c r="D111" s="81"/>
      <c r="E111" s="30"/>
      <c r="F111" s="82"/>
      <c r="G111" s="83"/>
      <c r="H111" s="84"/>
      <c r="I111" s="84"/>
      <c r="J111" s="30"/>
      <c r="K111" s="83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</row>
    <row r="112" spans="3:22" s="7" customFormat="1" ht="20.100000000000001" hidden="1" customHeight="1">
      <c r="C112" s="30"/>
      <c r="D112" s="81"/>
      <c r="E112" s="30"/>
      <c r="F112" s="82"/>
      <c r="G112" s="83"/>
      <c r="H112" s="84"/>
      <c r="I112" s="84"/>
      <c r="J112" s="30"/>
      <c r="K112" s="83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</row>
    <row r="113" spans="3:11" s="7" customFormat="1" ht="20.100000000000001" hidden="1" customHeight="1">
      <c r="C113" s="30"/>
      <c r="D113" s="81"/>
      <c r="E113" s="30"/>
      <c r="F113" s="82"/>
      <c r="G113" s="83"/>
      <c r="H113" s="84"/>
      <c r="I113" s="31"/>
      <c r="J113" s="27"/>
      <c r="K113" s="83"/>
    </row>
    <row r="114" spans="3:11" s="7" customFormat="1" ht="20.100000000000001" hidden="1" customHeight="1">
      <c r="C114" s="30"/>
      <c r="D114" s="81"/>
      <c r="E114" s="30"/>
      <c r="F114" s="82"/>
      <c r="G114" s="83"/>
      <c r="H114" s="84"/>
      <c r="I114" s="31"/>
      <c r="J114" s="27"/>
      <c r="K114" s="83"/>
    </row>
    <row r="115" spans="3:11" s="7" customFormat="1" ht="20.100000000000001" hidden="1" customHeight="1">
      <c r="C115" s="30"/>
      <c r="D115" s="81"/>
      <c r="E115" s="30"/>
      <c r="F115" s="82"/>
      <c r="G115" s="83"/>
      <c r="H115" s="84"/>
      <c r="I115" s="31"/>
      <c r="J115" s="27"/>
      <c r="K115" s="83"/>
    </row>
    <row r="116" spans="3:11" s="7" customFormat="1" ht="20.100000000000001" hidden="1" customHeight="1">
      <c r="C116" s="30"/>
      <c r="D116" s="81"/>
      <c r="E116" s="30"/>
      <c r="F116" s="82"/>
      <c r="G116" s="83"/>
      <c r="H116" s="84"/>
      <c r="I116" s="31"/>
      <c r="J116" s="27"/>
      <c r="K116" s="83"/>
    </row>
    <row r="117" spans="3:11" s="7" customFormat="1" ht="20.100000000000001" hidden="1" customHeight="1">
      <c r="C117" s="30"/>
      <c r="D117" s="81"/>
      <c r="E117" s="30"/>
      <c r="F117" s="82"/>
      <c r="G117" s="83"/>
      <c r="H117" s="84"/>
      <c r="I117" s="31"/>
      <c r="J117" s="27"/>
      <c r="K117" s="83"/>
    </row>
    <row r="118" spans="3:11" s="7" customFormat="1" ht="20.100000000000001" hidden="1" customHeight="1">
      <c r="C118" s="30"/>
      <c r="D118" s="81"/>
      <c r="E118" s="30"/>
      <c r="F118" s="82"/>
      <c r="G118" s="83"/>
      <c r="H118" s="84"/>
      <c r="I118" s="31"/>
      <c r="J118" s="27"/>
      <c r="K118" s="83"/>
    </row>
    <row r="119" spans="3:11" s="7" customFormat="1" ht="20.100000000000001" hidden="1" customHeight="1">
      <c r="C119" s="30"/>
      <c r="D119" s="81"/>
      <c r="E119" s="30"/>
      <c r="F119" s="82"/>
      <c r="G119" s="83"/>
      <c r="H119" s="84"/>
      <c r="I119" s="31"/>
      <c r="J119" s="27"/>
      <c r="K119" s="83"/>
    </row>
    <row r="120" spans="3:11" s="7" customFormat="1" ht="20.100000000000001" hidden="1" customHeight="1">
      <c r="C120" s="30"/>
      <c r="D120" s="81"/>
      <c r="E120" s="30"/>
      <c r="F120" s="82"/>
      <c r="G120" s="83"/>
      <c r="H120" s="84"/>
      <c r="I120" s="31"/>
      <c r="J120" s="27"/>
      <c r="K120" s="83"/>
    </row>
    <row r="121" spans="3:11" s="7" customFormat="1" ht="20.100000000000001" hidden="1" customHeight="1">
      <c r="C121" s="30"/>
      <c r="D121" s="81"/>
      <c r="E121" s="30"/>
      <c r="F121" s="82"/>
      <c r="G121" s="83"/>
      <c r="H121" s="84"/>
      <c r="I121" s="31"/>
      <c r="J121" s="27"/>
      <c r="K121" s="83"/>
    </row>
    <row r="122" spans="3:11" s="7" customFormat="1" ht="20.100000000000001" hidden="1" customHeight="1">
      <c r="C122" s="30"/>
      <c r="D122" s="81"/>
      <c r="E122" s="30"/>
      <c r="F122" s="82"/>
      <c r="G122" s="83"/>
      <c r="H122" s="84"/>
      <c r="I122" s="31"/>
      <c r="J122" s="27"/>
      <c r="K122" s="83"/>
    </row>
    <row r="123" spans="3:11" s="7" customFormat="1" ht="20.100000000000001" hidden="1" customHeight="1">
      <c r="C123" s="30"/>
      <c r="D123" s="81"/>
      <c r="E123" s="30"/>
      <c r="F123" s="82"/>
      <c r="G123" s="83"/>
      <c r="H123" s="84"/>
      <c r="I123" s="31"/>
      <c r="J123" s="27"/>
      <c r="K123" s="83"/>
    </row>
    <row r="124" spans="3:11" s="7" customFormat="1" ht="20.100000000000001" hidden="1" customHeight="1">
      <c r="C124" s="30"/>
      <c r="D124" s="81"/>
      <c r="E124" s="30"/>
      <c r="F124" s="82"/>
      <c r="G124" s="83"/>
      <c r="H124" s="84"/>
      <c r="I124" s="31"/>
      <c r="J124" s="27"/>
      <c r="K124" s="83"/>
    </row>
    <row r="125" spans="3:11" s="7" customFormat="1" ht="20.100000000000001" hidden="1" customHeight="1">
      <c r="C125" s="30"/>
      <c r="D125" s="81"/>
      <c r="E125" s="30"/>
      <c r="F125" s="82"/>
      <c r="G125" s="83"/>
      <c r="H125" s="84"/>
      <c r="I125" s="31"/>
      <c r="J125" s="27"/>
      <c r="K125" s="83"/>
    </row>
    <row r="126" spans="3:11" s="7" customFormat="1" ht="20.100000000000001" hidden="1" customHeight="1">
      <c r="C126" s="30"/>
      <c r="D126" s="81"/>
      <c r="E126" s="30"/>
      <c r="F126" s="82"/>
      <c r="G126" s="83"/>
      <c r="H126" s="84"/>
      <c r="I126" s="31"/>
      <c r="J126" s="27"/>
      <c r="K126" s="83"/>
    </row>
    <row r="127" spans="3:11" s="7" customFormat="1" ht="20.100000000000001" hidden="1" customHeight="1">
      <c r="C127" s="30"/>
      <c r="D127" s="81"/>
      <c r="E127" s="30"/>
      <c r="F127" s="82"/>
      <c r="G127" s="83"/>
      <c r="H127" s="84"/>
      <c r="I127" s="31"/>
      <c r="J127" s="27"/>
      <c r="K127" s="83"/>
    </row>
    <row r="128" spans="3:11" s="7" customFormat="1" ht="20.100000000000001" hidden="1" customHeight="1">
      <c r="C128" s="30"/>
      <c r="D128" s="81"/>
      <c r="E128" s="30"/>
      <c r="F128" s="82"/>
      <c r="G128" s="83"/>
      <c r="H128" s="84"/>
      <c r="I128" s="31"/>
      <c r="J128" s="27"/>
      <c r="K128" s="83"/>
    </row>
    <row r="129" spans="3:11" s="7" customFormat="1" ht="20.100000000000001" hidden="1" customHeight="1">
      <c r="C129" s="30"/>
      <c r="D129" s="81"/>
      <c r="E129" s="30"/>
      <c r="F129" s="82"/>
      <c r="G129" s="83"/>
      <c r="H129" s="84"/>
      <c r="I129" s="31"/>
      <c r="J129" s="27"/>
      <c r="K129" s="83"/>
    </row>
    <row r="130" spans="3:11" s="7" customFormat="1" ht="20.100000000000001" hidden="1" customHeight="1">
      <c r="C130" s="30"/>
      <c r="D130" s="81"/>
      <c r="E130" s="30"/>
      <c r="F130" s="82"/>
      <c r="G130" s="83"/>
      <c r="H130" s="84"/>
      <c r="I130" s="31"/>
      <c r="J130" s="27"/>
      <c r="K130" s="83"/>
    </row>
    <row r="131" spans="3:11" s="7" customFormat="1" ht="20.100000000000001" hidden="1" customHeight="1">
      <c r="C131" s="30"/>
      <c r="D131" s="81"/>
      <c r="E131" s="30"/>
      <c r="F131" s="82"/>
      <c r="G131" s="83"/>
      <c r="H131" s="84"/>
      <c r="I131" s="31"/>
      <c r="J131" s="27"/>
      <c r="K131" s="83"/>
    </row>
    <row r="132" spans="3:11" s="7" customFormat="1" ht="20.100000000000001" hidden="1" customHeight="1">
      <c r="C132" s="30"/>
      <c r="D132" s="81"/>
      <c r="E132" s="30"/>
      <c r="F132" s="82"/>
      <c r="G132" s="83"/>
      <c r="H132" s="84"/>
      <c r="I132" s="31"/>
      <c r="J132" s="27"/>
      <c r="K132" s="83"/>
    </row>
    <row r="133" spans="3:11" s="7" customFormat="1" ht="20.100000000000001" hidden="1" customHeight="1">
      <c r="C133" s="30"/>
      <c r="D133" s="81"/>
      <c r="E133" s="30"/>
      <c r="F133" s="82"/>
      <c r="G133" s="83"/>
      <c r="H133" s="84"/>
      <c r="I133" s="31"/>
      <c r="J133" s="27"/>
      <c r="K133" s="83"/>
    </row>
    <row r="134" spans="3:11" s="7" customFormat="1" ht="20.100000000000001" hidden="1" customHeight="1">
      <c r="C134" s="30"/>
      <c r="D134" s="81"/>
      <c r="E134" s="30"/>
      <c r="F134" s="82"/>
      <c r="G134" s="83"/>
      <c r="H134" s="84"/>
      <c r="I134" s="31"/>
      <c r="J134" s="27"/>
      <c r="K134" s="83"/>
    </row>
    <row r="135" spans="3:11" s="7" customFormat="1" ht="20.100000000000001" hidden="1" customHeight="1">
      <c r="C135" s="30"/>
      <c r="D135" s="81"/>
      <c r="E135" s="30"/>
      <c r="F135" s="82"/>
      <c r="G135" s="83"/>
      <c r="H135" s="84"/>
      <c r="I135" s="31"/>
      <c r="J135" s="27"/>
      <c r="K135" s="83"/>
    </row>
    <row r="136" spans="3:11" s="7" customFormat="1" ht="20.100000000000001" hidden="1" customHeight="1">
      <c r="C136" s="30"/>
      <c r="D136" s="81"/>
      <c r="E136" s="30"/>
      <c r="F136" s="82"/>
      <c r="G136" s="83"/>
      <c r="H136" s="84"/>
      <c r="I136" s="31"/>
      <c r="J136" s="27"/>
      <c r="K136" s="83"/>
    </row>
    <row r="137" spans="3:11" s="7" customFormat="1" ht="20.100000000000001" hidden="1" customHeight="1">
      <c r="C137" s="30"/>
      <c r="D137" s="81"/>
      <c r="E137" s="30"/>
      <c r="F137" s="82"/>
      <c r="G137" s="83"/>
      <c r="H137" s="84"/>
      <c r="I137" s="31"/>
      <c r="J137" s="27"/>
      <c r="K137" s="83"/>
    </row>
    <row r="138" spans="3:11" s="7" customFormat="1" ht="20.100000000000001" hidden="1" customHeight="1">
      <c r="C138" s="30"/>
      <c r="D138" s="81"/>
      <c r="E138" s="30"/>
      <c r="F138" s="82"/>
      <c r="G138" s="83"/>
      <c r="H138" s="84"/>
      <c r="I138" s="31"/>
      <c r="J138" s="27"/>
      <c r="K138" s="83"/>
    </row>
    <row r="139" spans="3:11" s="7" customFormat="1" ht="20.100000000000001" hidden="1" customHeight="1">
      <c r="C139" s="30"/>
      <c r="D139" s="81"/>
      <c r="E139" s="30"/>
      <c r="F139" s="82"/>
      <c r="G139" s="83"/>
      <c r="H139" s="84"/>
      <c r="I139" s="31"/>
      <c r="J139" s="27"/>
      <c r="K139" s="83"/>
    </row>
    <row r="140" spans="3:11" s="7" customFormat="1" ht="20.100000000000001" hidden="1" customHeight="1">
      <c r="C140" s="30"/>
      <c r="D140" s="81"/>
      <c r="E140" s="30"/>
      <c r="F140" s="82"/>
      <c r="G140" s="83"/>
      <c r="H140" s="84"/>
      <c r="I140" s="31"/>
      <c r="J140" s="27"/>
      <c r="K140" s="83"/>
    </row>
    <row r="141" spans="3:11" s="7" customFormat="1" ht="20.100000000000001" hidden="1" customHeight="1">
      <c r="C141" s="30"/>
      <c r="D141" s="81"/>
      <c r="E141" s="30"/>
      <c r="F141" s="82"/>
      <c r="G141" s="83"/>
      <c r="H141" s="84"/>
      <c r="I141" s="31"/>
      <c r="J141" s="27"/>
      <c r="K141" s="83"/>
    </row>
    <row r="142" spans="3:11" s="7" customFormat="1" ht="20.100000000000001" hidden="1" customHeight="1">
      <c r="C142" s="30"/>
      <c r="D142" s="81"/>
      <c r="E142" s="30"/>
      <c r="F142" s="82"/>
      <c r="G142" s="83"/>
      <c r="H142" s="84"/>
      <c r="I142" s="31"/>
      <c r="J142" s="27"/>
      <c r="K142" s="83"/>
    </row>
    <row r="143" spans="3:11" s="7" customFormat="1" ht="20.100000000000001" hidden="1" customHeight="1">
      <c r="C143" s="30"/>
      <c r="D143" s="81"/>
      <c r="E143" s="30"/>
      <c r="F143" s="82"/>
      <c r="G143" s="83"/>
      <c r="H143" s="84"/>
      <c r="I143" s="31"/>
      <c r="J143" s="27"/>
      <c r="K143" s="83"/>
    </row>
    <row r="144" spans="3:11" s="7" customFormat="1" ht="20.100000000000001" hidden="1" customHeight="1">
      <c r="C144" s="30"/>
      <c r="D144" s="81"/>
      <c r="E144" s="30"/>
      <c r="F144" s="82"/>
      <c r="G144" s="83"/>
      <c r="H144" s="84"/>
      <c r="I144" s="31"/>
      <c r="J144" s="27"/>
      <c r="K144" s="83"/>
    </row>
    <row r="145" spans="3:11" s="7" customFormat="1" ht="20.100000000000001" hidden="1" customHeight="1">
      <c r="C145" s="30"/>
      <c r="D145" s="81"/>
      <c r="E145" s="30"/>
      <c r="F145" s="82"/>
      <c r="G145" s="83"/>
      <c r="H145" s="84"/>
      <c r="I145" s="31"/>
      <c r="J145" s="27"/>
      <c r="K145" s="83"/>
    </row>
    <row r="146" spans="3:11" s="7" customFormat="1" ht="20.100000000000001" hidden="1" customHeight="1">
      <c r="C146" s="30"/>
      <c r="D146" s="81"/>
      <c r="E146" s="30"/>
      <c r="F146" s="82"/>
      <c r="G146" s="83"/>
      <c r="H146" s="84"/>
      <c r="I146" s="31"/>
      <c r="J146" s="27"/>
      <c r="K146" s="83"/>
    </row>
    <row r="147" spans="3:11" s="7" customFormat="1" ht="20.100000000000001" hidden="1" customHeight="1">
      <c r="C147" s="30"/>
      <c r="D147" s="81"/>
      <c r="E147" s="30"/>
      <c r="F147" s="82"/>
      <c r="G147" s="83"/>
      <c r="H147" s="84"/>
      <c r="I147" s="31"/>
      <c r="J147" s="27"/>
      <c r="K147" s="83"/>
    </row>
    <row r="148" spans="3:11" s="7" customFormat="1" ht="20.100000000000001" hidden="1" customHeight="1">
      <c r="C148" s="30"/>
      <c r="D148" s="81"/>
      <c r="E148" s="30"/>
      <c r="F148" s="82"/>
      <c r="G148" s="83"/>
      <c r="H148" s="84"/>
      <c r="I148" s="31"/>
      <c r="J148" s="27"/>
      <c r="K148" s="83"/>
    </row>
    <row r="149" spans="3:11" s="7" customFormat="1" ht="20.100000000000001" hidden="1" customHeight="1">
      <c r="C149" s="30"/>
      <c r="D149" s="81"/>
      <c r="E149" s="30"/>
      <c r="F149" s="82"/>
      <c r="G149" s="83"/>
      <c r="H149" s="84"/>
      <c r="I149" s="31"/>
      <c r="J149" s="27"/>
      <c r="K149" s="83"/>
    </row>
    <row r="150" spans="3:11" s="7" customFormat="1" ht="20.100000000000001" hidden="1" customHeight="1">
      <c r="C150" s="30"/>
      <c r="D150" s="81"/>
      <c r="E150" s="30"/>
      <c r="F150" s="82"/>
      <c r="G150" s="83"/>
      <c r="H150" s="84"/>
      <c r="I150" s="31"/>
      <c r="J150" s="27"/>
      <c r="K150" s="83"/>
    </row>
    <row r="151" spans="3:11" s="7" customFormat="1" ht="20.100000000000001" hidden="1" customHeight="1">
      <c r="C151" s="30"/>
      <c r="D151" s="81"/>
      <c r="E151" s="30"/>
      <c r="F151" s="82"/>
      <c r="G151" s="83"/>
      <c r="H151" s="84"/>
      <c r="I151" s="31"/>
      <c r="J151" s="27"/>
      <c r="K151" s="83"/>
    </row>
    <row r="152" spans="3:11" s="7" customFormat="1" ht="20.100000000000001" hidden="1" customHeight="1">
      <c r="C152" s="30"/>
      <c r="D152" s="81"/>
      <c r="E152" s="30"/>
      <c r="F152" s="82"/>
      <c r="G152" s="83"/>
      <c r="H152" s="84"/>
      <c r="I152" s="31"/>
      <c r="J152" s="27"/>
      <c r="K152" s="83"/>
    </row>
    <row r="153" spans="3:11" s="7" customFormat="1" ht="20.100000000000001" hidden="1" customHeight="1">
      <c r="C153" s="30"/>
      <c r="D153" s="81"/>
      <c r="E153" s="30"/>
      <c r="F153" s="82"/>
      <c r="G153" s="83"/>
      <c r="H153" s="84"/>
      <c r="I153" s="31"/>
      <c r="J153" s="27"/>
      <c r="K153" s="83"/>
    </row>
    <row r="154" spans="3:11" s="7" customFormat="1" ht="20.100000000000001" hidden="1" customHeight="1">
      <c r="C154" s="30"/>
      <c r="D154" s="81"/>
      <c r="E154" s="30"/>
      <c r="F154" s="82"/>
      <c r="G154" s="83"/>
      <c r="H154" s="84"/>
      <c r="I154" s="31"/>
      <c r="J154" s="27"/>
      <c r="K154" s="83"/>
    </row>
    <row r="155" spans="3:11" s="7" customFormat="1" ht="20.100000000000001" hidden="1" customHeight="1">
      <c r="C155" s="30"/>
      <c r="D155" s="81"/>
      <c r="E155" s="30"/>
      <c r="F155" s="82"/>
      <c r="G155" s="83"/>
      <c r="H155" s="84"/>
      <c r="I155" s="31"/>
      <c r="J155" s="27"/>
      <c r="K155" s="83"/>
    </row>
    <row r="156" spans="3:11" s="7" customFormat="1" ht="20.100000000000001" hidden="1" customHeight="1">
      <c r="C156" s="30"/>
      <c r="D156" s="81"/>
      <c r="E156" s="30"/>
      <c r="F156" s="82"/>
      <c r="G156" s="83"/>
      <c r="H156" s="84"/>
      <c r="I156" s="31"/>
      <c r="J156" s="27"/>
      <c r="K156" s="83"/>
    </row>
    <row r="157" spans="3:11" s="7" customFormat="1" ht="20.100000000000001" hidden="1" customHeight="1">
      <c r="C157" s="30"/>
      <c r="D157" s="81"/>
      <c r="E157" s="30"/>
      <c r="F157" s="82"/>
      <c r="G157" s="83"/>
      <c r="H157" s="84"/>
      <c r="I157" s="31"/>
      <c r="J157" s="27"/>
      <c r="K157" s="83"/>
    </row>
    <row r="158" spans="3:11" s="7" customFormat="1" ht="20.100000000000001" hidden="1" customHeight="1">
      <c r="C158" s="30"/>
      <c r="D158" s="81"/>
      <c r="E158" s="30"/>
      <c r="F158" s="82"/>
      <c r="G158" s="83"/>
      <c r="H158" s="84"/>
      <c r="I158" s="31"/>
      <c r="J158" s="27"/>
      <c r="K158" s="83"/>
    </row>
    <row r="159" spans="3:11" s="7" customFormat="1" ht="20.100000000000001" hidden="1" customHeight="1">
      <c r="C159" s="30"/>
      <c r="D159" s="81"/>
      <c r="E159" s="30"/>
      <c r="F159" s="82"/>
      <c r="G159" s="83"/>
      <c r="H159" s="84"/>
      <c r="I159" s="31"/>
      <c r="J159" s="27"/>
      <c r="K159" s="83"/>
    </row>
    <row r="160" spans="3:11" s="7" customFormat="1" ht="20.100000000000001" hidden="1" customHeight="1">
      <c r="C160" s="30"/>
      <c r="D160" s="81"/>
      <c r="E160" s="30"/>
      <c r="F160" s="82"/>
      <c r="G160" s="83"/>
      <c r="H160" s="84"/>
      <c r="I160" s="31"/>
      <c r="J160" s="27"/>
      <c r="K160" s="83"/>
    </row>
    <row r="161" spans="3:11" s="7" customFormat="1" ht="20.100000000000001" hidden="1" customHeight="1">
      <c r="C161" s="30"/>
      <c r="D161" s="81"/>
      <c r="E161" s="30"/>
      <c r="F161" s="82"/>
      <c r="G161" s="83"/>
      <c r="H161" s="84"/>
      <c r="I161" s="31"/>
      <c r="J161" s="27"/>
      <c r="K161" s="83"/>
    </row>
    <row r="162" spans="3:11" s="7" customFormat="1" ht="20.100000000000001" hidden="1" customHeight="1">
      <c r="C162" s="30"/>
      <c r="D162" s="81"/>
      <c r="E162" s="30"/>
      <c r="F162" s="82"/>
      <c r="G162" s="83"/>
      <c r="H162" s="84"/>
      <c r="I162" s="31"/>
      <c r="J162" s="27"/>
      <c r="K162" s="83"/>
    </row>
    <row r="163" spans="3:11" s="7" customFormat="1" ht="20.100000000000001" hidden="1" customHeight="1">
      <c r="C163" s="30"/>
      <c r="D163" s="81"/>
      <c r="E163" s="30"/>
      <c r="F163" s="82"/>
      <c r="G163" s="83"/>
      <c r="H163" s="84"/>
      <c r="I163" s="31"/>
      <c r="J163" s="27"/>
      <c r="K163" s="83"/>
    </row>
    <row r="164" spans="3:11" s="7" customFormat="1" ht="20.100000000000001" hidden="1" customHeight="1">
      <c r="C164" s="30"/>
      <c r="D164" s="81"/>
      <c r="E164" s="30"/>
      <c r="F164" s="82"/>
      <c r="G164" s="83"/>
      <c r="H164" s="84"/>
      <c r="I164" s="31"/>
      <c r="J164" s="27"/>
      <c r="K164" s="83"/>
    </row>
    <row r="165" spans="3:11" s="7" customFormat="1" ht="20.100000000000001" hidden="1" customHeight="1">
      <c r="C165" s="30"/>
      <c r="D165" s="81"/>
      <c r="E165" s="30"/>
      <c r="F165" s="82"/>
      <c r="G165" s="83"/>
      <c r="H165" s="84"/>
      <c r="I165" s="31"/>
      <c r="J165" s="27"/>
      <c r="K165" s="83"/>
    </row>
    <row r="166" spans="3:11" s="7" customFormat="1" ht="20.100000000000001" hidden="1" customHeight="1">
      <c r="C166" s="30"/>
      <c r="D166" s="81"/>
      <c r="E166" s="30"/>
      <c r="F166" s="82"/>
      <c r="G166" s="83"/>
      <c r="H166" s="84"/>
      <c r="I166" s="31"/>
      <c r="J166" s="27"/>
      <c r="K166" s="83"/>
    </row>
    <row r="167" spans="3:11" s="7" customFormat="1" ht="20.100000000000001" hidden="1" customHeight="1">
      <c r="C167" s="30"/>
      <c r="D167" s="81"/>
      <c r="E167" s="30"/>
      <c r="F167" s="82"/>
      <c r="G167" s="83"/>
      <c r="H167" s="84"/>
      <c r="I167" s="31"/>
      <c r="J167" s="27"/>
      <c r="K167" s="83"/>
    </row>
    <row r="168" spans="3:11" s="7" customFormat="1" ht="20.100000000000001" hidden="1" customHeight="1">
      <c r="C168" s="30"/>
      <c r="D168" s="81"/>
      <c r="E168" s="30"/>
      <c r="F168" s="82"/>
      <c r="G168" s="83"/>
      <c r="H168" s="84"/>
      <c r="I168" s="31"/>
      <c r="J168" s="27"/>
      <c r="K168" s="83"/>
    </row>
    <row r="169" spans="3:11" s="7" customFormat="1" ht="20.100000000000001" hidden="1" customHeight="1">
      <c r="C169" s="30"/>
      <c r="D169" s="81"/>
      <c r="E169" s="30"/>
      <c r="F169" s="82"/>
      <c r="G169" s="83"/>
      <c r="H169" s="84"/>
      <c r="I169" s="31"/>
      <c r="J169" s="27"/>
      <c r="K169" s="83"/>
    </row>
    <row r="170" spans="3:11" s="7" customFormat="1" ht="20.100000000000001" hidden="1" customHeight="1">
      <c r="C170" s="30"/>
      <c r="D170" s="81"/>
      <c r="E170" s="30"/>
      <c r="F170" s="82"/>
      <c r="G170" s="83"/>
      <c r="H170" s="84"/>
      <c r="I170" s="31"/>
      <c r="J170" s="27"/>
      <c r="K170" s="83"/>
    </row>
    <row r="171" spans="3:11" s="7" customFormat="1" ht="20.100000000000001" hidden="1" customHeight="1">
      <c r="C171" s="30"/>
      <c r="D171" s="81"/>
      <c r="E171" s="30"/>
      <c r="F171" s="82"/>
      <c r="G171" s="83"/>
      <c r="H171" s="84"/>
      <c r="I171" s="31"/>
      <c r="J171" s="27"/>
      <c r="K171" s="83"/>
    </row>
    <row r="172" spans="3:11" s="7" customFormat="1" ht="20.100000000000001" hidden="1" customHeight="1">
      <c r="C172" s="30"/>
      <c r="D172" s="81"/>
      <c r="E172" s="30"/>
      <c r="F172" s="82"/>
      <c r="G172" s="83"/>
      <c r="H172" s="84"/>
      <c r="I172" s="31"/>
      <c r="J172" s="27"/>
      <c r="K172" s="83"/>
    </row>
    <row r="173" spans="3:11" s="7" customFormat="1" ht="20.100000000000001" hidden="1" customHeight="1">
      <c r="C173" s="30"/>
      <c r="D173" s="81"/>
      <c r="E173" s="30"/>
      <c r="F173" s="82"/>
      <c r="G173" s="83"/>
      <c r="H173" s="84"/>
      <c r="I173" s="31"/>
      <c r="J173" s="27"/>
      <c r="K173" s="83"/>
    </row>
    <row r="174" spans="3:11" s="7" customFormat="1" ht="20.100000000000001" hidden="1" customHeight="1">
      <c r="C174" s="30"/>
      <c r="D174" s="81"/>
      <c r="E174" s="30"/>
      <c r="F174" s="82"/>
      <c r="G174" s="83"/>
      <c r="H174" s="84"/>
      <c r="I174" s="31"/>
      <c r="J174" s="27"/>
      <c r="K174" s="83"/>
    </row>
    <row r="175" spans="3:11" s="7" customFormat="1" ht="20.100000000000001" hidden="1" customHeight="1">
      <c r="C175" s="30"/>
      <c r="D175" s="81"/>
      <c r="E175" s="30"/>
      <c r="F175" s="82"/>
      <c r="G175" s="83"/>
      <c r="H175" s="84"/>
      <c r="I175" s="31"/>
      <c r="J175" s="27"/>
      <c r="K175" s="83"/>
    </row>
    <row r="176" spans="3:11" s="7" customFormat="1" ht="20.100000000000001" hidden="1" customHeight="1">
      <c r="C176" s="30"/>
      <c r="D176" s="81"/>
      <c r="E176" s="30"/>
      <c r="F176" s="82"/>
      <c r="G176" s="83"/>
      <c r="H176" s="84"/>
      <c r="I176" s="31"/>
      <c r="J176" s="27"/>
      <c r="K176" s="83"/>
    </row>
    <row r="177" spans="3:11" s="7" customFormat="1" ht="20.100000000000001" hidden="1" customHeight="1">
      <c r="C177" s="30"/>
      <c r="D177" s="81"/>
      <c r="E177" s="30"/>
      <c r="F177" s="82"/>
      <c r="G177" s="83"/>
      <c r="H177" s="84"/>
      <c r="I177" s="31"/>
      <c r="J177" s="27"/>
      <c r="K177" s="83"/>
    </row>
    <row r="178" spans="3:11" s="7" customFormat="1" ht="20.100000000000001" hidden="1" customHeight="1">
      <c r="C178" s="30"/>
      <c r="D178" s="81"/>
      <c r="E178" s="30"/>
      <c r="F178" s="82"/>
      <c r="G178" s="83"/>
      <c r="H178" s="84"/>
      <c r="I178" s="31"/>
      <c r="J178" s="27"/>
      <c r="K178" s="83"/>
    </row>
    <row r="179" spans="3:11" s="7" customFormat="1" ht="20.100000000000001" hidden="1" customHeight="1">
      <c r="C179" s="30"/>
      <c r="D179" s="81"/>
      <c r="E179" s="30"/>
      <c r="F179" s="82"/>
      <c r="G179" s="83"/>
      <c r="H179" s="84"/>
      <c r="I179" s="31"/>
      <c r="J179" s="27"/>
      <c r="K179" s="83"/>
    </row>
    <row r="180" spans="3:11" s="7" customFormat="1" ht="20.100000000000001" hidden="1" customHeight="1">
      <c r="C180" s="30"/>
      <c r="D180" s="81"/>
      <c r="E180" s="30"/>
      <c r="F180" s="82"/>
      <c r="G180" s="83"/>
      <c r="H180" s="84"/>
      <c r="I180" s="31"/>
      <c r="J180" s="27"/>
      <c r="K180" s="83"/>
    </row>
    <row r="181" spans="3:11" s="7" customFormat="1" ht="20.100000000000001" hidden="1" customHeight="1">
      <c r="C181" s="30"/>
      <c r="D181" s="81"/>
      <c r="E181" s="30"/>
      <c r="F181" s="82"/>
      <c r="G181" s="83"/>
      <c r="H181" s="84"/>
      <c r="I181" s="31"/>
      <c r="J181" s="27"/>
      <c r="K181" s="83"/>
    </row>
    <row r="182" spans="3:11" s="7" customFormat="1" ht="20.100000000000001" hidden="1" customHeight="1">
      <c r="C182" s="30"/>
      <c r="D182" s="81"/>
      <c r="E182" s="30"/>
      <c r="F182" s="82"/>
      <c r="G182" s="83"/>
      <c r="H182" s="84"/>
      <c r="I182" s="31"/>
      <c r="J182" s="27"/>
      <c r="K182" s="83"/>
    </row>
    <row r="183" spans="3:11" s="7" customFormat="1" ht="20.100000000000001" hidden="1" customHeight="1">
      <c r="C183" s="30"/>
      <c r="D183" s="81"/>
      <c r="E183" s="30"/>
      <c r="F183" s="82"/>
      <c r="G183" s="83"/>
      <c r="H183" s="84"/>
      <c r="I183" s="31"/>
      <c r="J183" s="27"/>
      <c r="K183" s="83"/>
    </row>
    <row r="184" spans="3:11" s="7" customFormat="1" ht="20.100000000000001" hidden="1" customHeight="1">
      <c r="C184" s="30"/>
      <c r="D184" s="81"/>
      <c r="E184" s="30"/>
      <c r="F184" s="82"/>
      <c r="G184" s="83"/>
      <c r="H184" s="84"/>
      <c r="I184" s="31"/>
      <c r="J184" s="27"/>
      <c r="K184" s="83"/>
    </row>
    <row r="185" spans="3:11" s="7" customFormat="1" ht="20.100000000000001" hidden="1" customHeight="1">
      <c r="C185" s="30"/>
      <c r="D185" s="81"/>
      <c r="E185" s="30"/>
      <c r="F185" s="82"/>
      <c r="G185" s="83"/>
      <c r="H185" s="84"/>
      <c r="I185" s="31"/>
      <c r="J185" s="27"/>
      <c r="K185" s="83"/>
    </row>
    <row r="186" spans="3:11" s="7" customFormat="1" ht="20.100000000000001" hidden="1" customHeight="1">
      <c r="C186" s="30"/>
      <c r="D186" s="81"/>
      <c r="E186" s="30"/>
      <c r="F186" s="82"/>
      <c r="G186" s="83"/>
      <c r="H186" s="84"/>
      <c r="I186" s="31"/>
      <c r="J186" s="27"/>
      <c r="K186" s="83"/>
    </row>
    <row r="187" spans="3:11" s="7" customFormat="1" ht="20.100000000000001" hidden="1" customHeight="1">
      <c r="C187" s="30"/>
      <c r="D187" s="81"/>
      <c r="E187" s="30"/>
      <c r="F187" s="82"/>
      <c r="G187" s="83"/>
      <c r="H187" s="84"/>
      <c r="I187" s="31"/>
      <c r="J187" s="27"/>
      <c r="K187" s="83"/>
    </row>
    <row r="188" spans="3:11" s="7" customFormat="1" ht="20.100000000000001" hidden="1" customHeight="1">
      <c r="C188" s="30"/>
      <c r="D188" s="81"/>
      <c r="E188" s="30"/>
      <c r="F188" s="82"/>
      <c r="G188" s="83"/>
      <c r="H188" s="84"/>
      <c r="I188" s="31"/>
      <c r="J188" s="27"/>
      <c r="K188" s="83"/>
    </row>
    <row r="189" spans="3:11" s="7" customFormat="1" ht="20.100000000000001" hidden="1" customHeight="1">
      <c r="C189" s="30"/>
      <c r="D189" s="81"/>
      <c r="E189" s="30"/>
      <c r="F189" s="82"/>
      <c r="G189" s="83"/>
      <c r="H189" s="84"/>
      <c r="I189" s="31"/>
      <c r="J189" s="27"/>
      <c r="K189" s="83"/>
    </row>
    <row r="190" spans="3:11" s="7" customFormat="1" ht="20.100000000000001" hidden="1" customHeight="1">
      <c r="C190" s="30"/>
      <c r="D190" s="81"/>
      <c r="E190" s="30"/>
      <c r="F190" s="82"/>
      <c r="G190" s="83"/>
      <c r="H190" s="84"/>
      <c r="I190" s="31"/>
      <c r="J190" s="27"/>
      <c r="K190" s="83"/>
    </row>
    <row r="191" spans="3:11" s="7" customFormat="1" ht="20.100000000000001" hidden="1" customHeight="1">
      <c r="C191" s="30"/>
      <c r="D191" s="81"/>
      <c r="E191" s="30"/>
      <c r="F191" s="82"/>
      <c r="G191" s="83"/>
      <c r="H191" s="84"/>
      <c r="I191" s="31"/>
      <c r="J191" s="27"/>
      <c r="K191" s="83"/>
    </row>
    <row r="192" spans="3:11" s="7" customFormat="1" ht="20.100000000000001" hidden="1" customHeight="1">
      <c r="C192" s="30"/>
      <c r="D192" s="81"/>
      <c r="E192" s="30"/>
      <c r="F192" s="82"/>
      <c r="G192" s="83"/>
      <c r="H192" s="84"/>
      <c r="I192" s="31"/>
      <c r="J192" s="27"/>
      <c r="K192" s="83"/>
    </row>
    <row r="193" spans="1:11" s="7" customFormat="1" ht="20.100000000000001" hidden="1" customHeight="1">
      <c r="C193" s="30"/>
      <c r="D193" s="81"/>
      <c r="E193" s="30"/>
      <c r="F193" s="82"/>
      <c r="G193" s="83"/>
      <c r="H193" s="84"/>
      <c r="I193" s="31"/>
      <c r="J193" s="27"/>
      <c r="K193" s="83"/>
    </row>
    <row r="194" spans="1:11" s="7" customFormat="1" ht="20.100000000000001" hidden="1" customHeight="1">
      <c r="C194" s="30"/>
      <c r="D194" s="81"/>
      <c r="E194" s="30"/>
      <c r="F194" s="82"/>
      <c r="G194" s="83"/>
      <c r="H194" s="84"/>
      <c r="I194" s="31"/>
      <c r="J194" s="27"/>
      <c r="K194" s="83"/>
    </row>
    <row r="195" spans="1:11" s="7" customFormat="1" ht="20.100000000000001" hidden="1" customHeight="1">
      <c r="C195" s="30"/>
      <c r="D195" s="81"/>
      <c r="E195" s="30"/>
      <c r="F195" s="82"/>
      <c r="G195" s="83"/>
      <c r="H195" s="84"/>
      <c r="I195" s="31"/>
      <c r="J195" s="27"/>
      <c r="K195" s="83"/>
    </row>
    <row r="196" spans="1:11" s="7" customFormat="1" ht="20.100000000000001" hidden="1" customHeight="1">
      <c r="C196" s="30"/>
      <c r="D196" s="81"/>
      <c r="E196" s="30"/>
      <c r="F196" s="82"/>
      <c r="G196" s="83"/>
      <c r="H196" s="84"/>
      <c r="I196" s="31"/>
      <c r="J196" s="27"/>
      <c r="K196" s="83"/>
    </row>
    <row r="197" spans="1:11" s="7" customFormat="1" ht="20.100000000000001" hidden="1" customHeight="1">
      <c r="C197" s="30"/>
      <c r="D197" s="81"/>
      <c r="E197" s="30"/>
      <c r="F197" s="82"/>
      <c r="G197" s="83"/>
      <c r="H197" s="84"/>
      <c r="I197" s="31"/>
      <c r="J197" s="27"/>
      <c r="K197" s="83"/>
    </row>
    <row r="198" spans="1:11" s="7" customFormat="1" ht="20.100000000000001" hidden="1" customHeight="1">
      <c r="C198" s="30"/>
      <c r="D198" s="81"/>
      <c r="E198" s="30"/>
      <c r="F198" s="82"/>
      <c r="G198" s="83"/>
      <c r="H198" s="84"/>
      <c r="I198" s="31"/>
      <c r="J198" s="27"/>
      <c r="K198" s="83"/>
    </row>
    <row r="199" spans="1:11" s="7" customFormat="1" ht="20.100000000000001" hidden="1" customHeight="1">
      <c r="C199" s="30"/>
      <c r="D199" s="81"/>
      <c r="E199" s="30"/>
      <c r="F199" s="82"/>
      <c r="G199" s="83"/>
      <c r="H199" s="84"/>
      <c r="I199" s="31"/>
      <c r="J199" s="27"/>
      <c r="K199" s="83"/>
    </row>
    <row r="200" spans="1:11" s="7" customFormat="1" ht="20.100000000000001" hidden="1" customHeight="1">
      <c r="C200" s="30"/>
      <c r="D200" s="81"/>
      <c r="E200" s="30"/>
      <c r="F200" s="82"/>
      <c r="G200" s="83"/>
      <c r="H200" s="84"/>
      <c r="I200" s="31"/>
      <c r="J200" s="27"/>
      <c r="K200" s="83"/>
    </row>
    <row r="201" spans="1:11" s="7" customFormat="1" ht="20.100000000000001" hidden="1" customHeight="1">
      <c r="C201" s="30"/>
      <c r="D201" s="81"/>
      <c r="E201" s="30"/>
      <c r="F201" s="82"/>
      <c r="G201" s="83"/>
      <c r="H201" s="84"/>
      <c r="I201" s="31"/>
      <c r="J201" s="27"/>
      <c r="K201" s="83"/>
    </row>
    <row r="202" spans="1:11" s="7" customFormat="1" ht="20.100000000000001" hidden="1" customHeight="1">
      <c r="C202" s="30"/>
      <c r="D202" s="81"/>
      <c r="E202" s="30"/>
      <c r="F202" s="82"/>
      <c r="G202" s="83"/>
      <c r="H202" s="84"/>
      <c r="I202" s="31"/>
      <c r="J202" s="27"/>
      <c r="K202" s="83"/>
    </row>
    <row r="203" spans="1:11" s="7" customFormat="1" ht="20.100000000000001" hidden="1" customHeight="1">
      <c r="C203" s="30"/>
      <c r="D203" s="81"/>
      <c r="E203" s="30"/>
      <c r="F203" s="82"/>
      <c r="G203" s="83"/>
      <c r="H203" s="84"/>
      <c r="I203" s="31"/>
      <c r="J203" s="27"/>
      <c r="K203" s="83"/>
    </row>
    <row r="204" spans="1:11" s="7" customFormat="1" ht="20.100000000000001" hidden="1" customHeight="1">
      <c r="C204" s="30"/>
      <c r="D204" s="81"/>
      <c r="E204" s="30"/>
      <c r="F204" s="82"/>
      <c r="G204" s="83"/>
      <c r="H204" s="84"/>
      <c r="I204" s="31"/>
      <c r="J204" s="27"/>
      <c r="K204" s="83"/>
    </row>
    <row r="205" spans="1:11" s="7" customFormat="1" ht="20.100000000000001" hidden="1" customHeight="1">
      <c r="C205" s="30"/>
      <c r="D205" s="81"/>
      <c r="E205" s="30"/>
      <c r="F205" s="82"/>
      <c r="G205" s="83"/>
      <c r="H205" s="84"/>
      <c r="I205" s="31"/>
      <c r="J205" s="27"/>
      <c r="K205" s="83"/>
    </row>
    <row r="206" spans="1:11" s="7" customFormat="1" ht="20.100000000000001" hidden="1" customHeight="1">
      <c r="C206" s="30"/>
      <c r="D206" s="81"/>
      <c r="E206" s="30"/>
      <c r="F206" s="82"/>
      <c r="G206" s="83"/>
      <c r="H206" s="84"/>
      <c r="I206" s="31"/>
      <c r="J206" s="27"/>
      <c r="K206" s="83"/>
    </row>
    <row r="207" spans="1:11" s="7" customFormat="1" ht="20.100000000000001" hidden="1" customHeight="1">
      <c r="C207" s="30"/>
      <c r="D207" s="81"/>
      <c r="E207" s="30"/>
      <c r="F207" s="82"/>
      <c r="G207" s="83"/>
      <c r="H207" s="84"/>
      <c r="I207" s="31"/>
      <c r="J207" s="27"/>
      <c r="K207" s="83"/>
    </row>
    <row r="208" spans="1:11" ht="20.100000000000001" hidden="1" customHeight="1">
      <c r="A208" s="7"/>
      <c r="B208" s="7"/>
      <c r="C208" s="30"/>
      <c r="D208" s="81"/>
      <c r="E208" s="30"/>
      <c r="F208" s="82"/>
      <c r="G208" s="83"/>
      <c r="H208" s="84"/>
      <c r="I208" s="31"/>
      <c r="J208" s="27"/>
      <c r="K208" s="83"/>
    </row>
    <row r="209" spans="1:11" hidden="1">
      <c r="A209" s="7"/>
      <c r="B209" s="7"/>
      <c r="C209" s="22"/>
      <c r="D209" s="23"/>
      <c r="E209" s="22"/>
      <c r="F209" s="24"/>
      <c r="G209" s="25"/>
      <c r="H209" s="26"/>
      <c r="I209" s="31"/>
      <c r="J209" s="27"/>
      <c r="K209" s="25"/>
    </row>
    <row r="210" spans="1:11" ht="45.75" hidden="1" customHeight="1">
      <c r="A210" s="7"/>
      <c r="B210" s="7"/>
      <c r="C210" s="27"/>
      <c r="D210" s="28"/>
      <c r="E210" s="28"/>
      <c r="F210" s="29"/>
      <c r="G210" s="28"/>
      <c r="H210" s="28"/>
      <c r="I210" s="28"/>
      <c r="J210" s="28"/>
      <c r="K210" s="28"/>
    </row>
  </sheetData>
  <sheetProtection algorithmName="SHA-512" hashValue="LxoVF5lpPAI8nj74rbhfQFG52Pkv45A+zqm70L4RfqEgBxp0M9YP6+LwajGGPGM02IPseNE7SE7Dnbtsp3Zbyg==" saltValue="v32y30Wr19r5eavGPWIqCw==" spinCount="100000" sheet="1" formatColumns="0" formatRows="0" selectLockedCells="1"/>
  <mergeCells count="30">
    <mergeCell ref="S14:T17"/>
    <mergeCell ref="Q20:Q22"/>
    <mergeCell ref="Q23:Q25"/>
    <mergeCell ref="R20:R22"/>
    <mergeCell ref="R23:R25"/>
    <mergeCell ref="I39:N40"/>
    <mergeCell ref="J46:M46"/>
    <mergeCell ref="I44:M45"/>
    <mergeCell ref="K32:L32"/>
    <mergeCell ref="K34:L34"/>
    <mergeCell ref="K35:L35"/>
    <mergeCell ref="K36:L36"/>
    <mergeCell ref="K37:L37"/>
    <mergeCell ref="F32:H32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G7:M7"/>
    <mergeCell ref="K31:L31"/>
    <mergeCell ref="A5:A6"/>
    <mergeCell ref="H21:J21"/>
    <mergeCell ref="G22:I22"/>
  </mergeCells>
  <dataValidations disablePrompts="1" count="1">
    <dataValidation type="textLength" allowBlank="1" showInputMessage="1" showErrorMessage="1" errorTitle="Maaf" error="NISN 10 digit" sqref="F47:F209">
      <formula1>10</formula1>
      <formula2>10</formula2>
    </dataValidation>
  </dataValidations>
  <pageMargins left="0.17" right="0.16" top="0.35" bottom="0.17" header="0.12" footer="0.12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798" r:id="rId4" name="Image1">
          <controlPr locked="0" defaultSize="0" print="0" autoLine="0" r:id="rId5">
            <anchor moveWithCells="1">
              <from>
                <xdr:col>3</xdr:col>
                <xdr:colOff>276225</xdr:colOff>
                <xdr:row>6</xdr:row>
                <xdr:rowOff>228600</xdr:rowOff>
              </from>
              <to>
                <xdr:col>4</xdr:col>
                <xdr:colOff>76200</xdr:colOff>
                <xdr:row>6</xdr:row>
                <xdr:rowOff>485775</xdr:rowOff>
              </to>
            </anchor>
          </controlPr>
        </control>
      </mc:Choice>
      <mc:Fallback>
        <control shapeId="32798" r:id="rId4" name="Image1"/>
      </mc:Fallback>
    </mc:AlternateContent>
    <mc:AlternateContent xmlns:mc="http://schemas.openxmlformats.org/markup-compatibility/2006">
      <mc:Choice Requires="x14">
        <control shapeId="32799" r:id="rId6" name="Image2">
          <controlPr autoLine="0" r:id="rId7">
            <anchor moveWithCells="1">
              <from>
                <xdr:col>4</xdr:col>
                <xdr:colOff>114300</xdr:colOff>
                <xdr:row>6</xdr:row>
                <xdr:rowOff>161925</xdr:rowOff>
              </from>
              <to>
                <xdr:col>6</xdr:col>
                <xdr:colOff>85725</xdr:colOff>
                <xdr:row>6</xdr:row>
                <xdr:rowOff>542925</xdr:rowOff>
              </to>
            </anchor>
          </controlPr>
        </control>
      </mc:Choice>
      <mc:Fallback>
        <control shapeId="32799" r:id="rId6" name="Image2"/>
      </mc:Fallback>
    </mc:AlternateContent>
    <mc:AlternateContent xmlns:mc="http://schemas.openxmlformats.org/markup-compatibility/2006">
      <mc:Choice Requires="x14">
        <control shapeId="32773" r:id="rId8" name="List Box 5">
          <controlPr defaultSize="0" autoLine="0" autoPict="0">
            <anchor moveWithCells="1">
              <from>
                <xdr:col>16</xdr:col>
                <xdr:colOff>180975</xdr:colOff>
                <xdr:row>12</xdr:row>
                <xdr:rowOff>438150</xdr:rowOff>
              </from>
              <to>
                <xdr:col>17</xdr:col>
                <xdr:colOff>942975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74" r:id="rId9" name="Group Box 6">
          <controlPr defaultSize="0" autoFill="0" autoPict="0">
            <anchor moveWithCells="1">
              <from>
                <xdr:col>16</xdr:col>
                <xdr:colOff>85725</xdr:colOff>
                <xdr:row>12</xdr:row>
                <xdr:rowOff>276225</xdr:rowOff>
              </from>
              <to>
                <xdr:col>20</xdr:col>
                <xdr:colOff>104775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76" r:id="rId10" name="Button 8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6</xdr:row>
                <xdr:rowOff>0</xdr:rowOff>
              </from>
              <to>
                <xdr:col>0</xdr:col>
                <xdr:colOff>1571625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88" r:id="rId11" name="Button 20">
          <controlPr defaultSize="0" print="0" autoFill="0" autoPict="0" macro="[0]!SIMPAN" altText="Pendidikan Agama Islam">
            <anchor moveWithCells="1" sizeWithCells="1">
              <from>
                <xdr:col>0</xdr:col>
                <xdr:colOff>47625</xdr:colOff>
                <xdr:row>11</xdr:row>
                <xdr:rowOff>209550</xdr:rowOff>
              </from>
              <to>
                <xdr:col>0</xdr:col>
                <xdr:colOff>1571625</xdr:colOff>
                <xdr:row>12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89" r:id="rId12" name="Button 21">
          <controlPr defaultSize="0" print="0" autoFill="0" autoPict="0" macro="[0]!KELUAR" altText="Pendidikan Agama Islam">
            <anchor moveWithCells="1" sizeWithCells="1">
              <from>
                <xdr:col>0</xdr:col>
                <xdr:colOff>47625</xdr:colOff>
                <xdr:row>12</xdr:row>
                <xdr:rowOff>238125</xdr:rowOff>
              </from>
              <to>
                <xdr:col>0</xdr:col>
                <xdr:colOff>1571625</xdr:colOff>
                <xdr:row>13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91" r:id="rId13" name="Button 23">
          <controlPr defaultSize="0" print="0" autoFill="0" autoPict="0" macro="[0]!ENTRI_BIDATA_IPA" altText="Pendidikan Agama Islam">
            <anchor moveWithCells="1" sizeWithCells="1">
              <from>
                <xdr:col>0</xdr:col>
                <xdr:colOff>47625</xdr:colOff>
                <xdr:row>7</xdr:row>
                <xdr:rowOff>28575</xdr:rowOff>
              </from>
              <to>
                <xdr:col>0</xdr:col>
                <xdr:colOff>1562100</xdr:colOff>
                <xdr:row>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92" r:id="rId14" name="Button 24">
          <controlPr defaultSize="0" print="0" autoFill="0" autoPict="0" macro="[0]!NILAI_IPA" altText="Pendidikan Agama Islam">
            <anchor moveWithCells="1" sizeWithCells="1">
              <from>
                <xdr:col>0</xdr:col>
                <xdr:colOff>47625</xdr:colOff>
                <xdr:row>9</xdr:row>
                <xdr:rowOff>9525</xdr:rowOff>
              </from>
              <to>
                <xdr:col>0</xdr:col>
                <xdr:colOff>1562100</xdr:colOff>
                <xdr:row>10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93" r:id="rId15" name="Button 25">
          <controlPr defaultSize="0" print="0" autoFill="0" autoPict="0" macro="[0]!CETAK_HALAMAN_DEPAN_IPA" altText="Pendidikan Agama Islam">
            <anchor moveWithCells="1" sizeWithCells="1">
              <from>
                <xdr:col>0</xdr:col>
                <xdr:colOff>47625</xdr:colOff>
                <xdr:row>10</xdr:row>
                <xdr:rowOff>104775</xdr:rowOff>
              </from>
              <to>
                <xdr:col>0</xdr:col>
                <xdr:colOff>1562100</xdr:colOff>
                <xdr:row>11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96" r:id="rId16" name="Group Box 28">
          <controlPr defaultSize="0" autoFill="0" autoPict="0">
            <anchor moveWithCells="1">
              <from>
                <xdr:col>18</xdr:col>
                <xdr:colOff>85725</xdr:colOff>
                <xdr:row>19</xdr:row>
                <xdr:rowOff>76200</xdr:rowOff>
              </from>
              <to>
                <xdr:col>19</xdr:col>
                <xdr:colOff>114300</xdr:colOff>
                <xdr:row>24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797" r:id="rId17" name="Group Box 29">
          <controlPr defaultSize="0" autoFill="0" autoPict="0">
            <anchor moveWithCells="1">
              <from>
                <xdr:col>20</xdr:col>
                <xdr:colOff>66675</xdr:colOff>
                <xdr:row>19</xdr:row>
                <xdr:rowOff>66675</xdr:rowOff>
              </from>
              <to>
                <xdr:col>21</xdr:col>
                <xdr:colOff>400050</xdr:colOff>
                <xdr:row>24</xdr:row>
                <xdr:rowOff>142875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rgb="FFFFC000"/>
  </sheetPr>
  <dimension ref="A1:M211"/>
  <sheetViews>
    <sheetView showGridLines="0" showRowColHeaders="0" topLeftCell="A6" workbookViewId="0">
      <selection activeCell="E15" sqref="E15"/>
    </sheetView>
  </sheetViews>
  <sheetFormatPr defaultColWidth="0" defaultRowHeight="15" customHeight="1" zeroHeight="1"/>
  <cols>
    <col min="1" max="1" width="23.85546875" style="6" customWidth="1"/>
    <col min="2" max="2" width="0.140625" style="6" customWidth="1"/>
    <col min="3" max="3" width="5.140625" style="6" customWidth="1"/>
    <col min="4" max="4" width="35.28515625" style="6" customWidth="1"/>
    <col min="5" max="5" width="9.140625" style="6" customWidth="1"/>
    <col min="6" max="6" width="11.5703125" style="19" customWidth="1"/>
    <col min="7" max="7" width="31.42578125" style="6" customWidth="1"/>
    <col min="8" max="8" width="18.7109375" style="6" customWidth="1"/>
    <col min="9" max="9" width="24.85546875" style="6" customWidth="1"/>
    <col min="10" max="10" width="22.7109375" style="6" customWidth="1"/>
    <col min="11" max="11" width="23.42578125" style="7" customWidth="1"/>
    <col min="12" max="13" width="0" style="6" hidden="1" customWidth="1"/>
    <col min="14" max="16384" width="9.140625" style="6" hidden="1"/>
  </cols>
  <sheetData>
    <row r="1" spans="1:13" hidden="1">
      <c r="A1" s="39"/>
      <c r="B1" s="7"/>
      <c r="C1" s="20">
        <v>45</v>
      </c>
      <c r="D1" s="7"/>
      <c r="E1" s="7"/>
      <c r="F1" s="8"/>
      <c r="G1" s="7"/>
      <c r="H1" s="7"/>
      <c r="I1" s="7"/>
      <c r="J1" s="7"/>
      <c r="L1" s="7"/>
    </row>
    <row r="2" spans="1:13" hidden="1">
      <c r="A2" s="7"/>
      <c r="B2" s="7"/>
      <c r="C2" s="7"/>
      <c r="D2" s="7"/>
      <c r="E2" s="7"/>
      <c r="F2" s="8"/>
      <c r="G2" s="7"/>
      <c r="H2" s="7"/>
      <c r="I2" s="7"/>
      <c r="J2" s="7"/>
      <c r="L2" s="7"/>
    </row>
    <row r="3" spans="1:13" hidden="1">
      <c r="A3" s="7"/>
      <c r="B3" s="7"/>
      <c r="C3" s="7"/>
      <c r="D3" s="7"/>
      <c r="E3" s="7"/>
      <c r="F3" s="8"/>
      <c r="G3" s="7"/>
      <c r="H3" s="7"/>
      <c r="I3" s="7"/>
      <c r="J3" s="7"/>
      <c r="L3" s="7"/>
    </row>
    <row r="4" spans="1:13" hidden="1">
      <c r="A4" s="7"/>
      <c r="B4" s="7"/>
      <c r="C4" s="7"/>
      <c r="D4" s="7"/>
      <c r="E4" s="7"/>
      <c r="F4" s="8"/>
      <c r="G4" s="7"/>
      <c r="H4" s="7"/>
      <c r="I4" s="7"/>
      <c r="J4" s="7"/>
      <c r="L4" s="7"/>
    </row>
    <row r="5" spans="1:13" hidden="1">
      <c r="A5" s="206"/>
      <c r="B5" s="7"/>
      <c r="C5" s="7"/>
      <c r="D5" s="7"/>
      <c r="E5" s="7"/>
      <c r="F5" s="8"/>
      <c r="G5" s="7"/>
      <c r="H5" s="7"/>
      <c r="I5" s="7"/>
      <c r="J5" s="7"/>
      <c r="L5" s="7"/>
    </row>
    <row r="6" spans="1:13" ht="7.5" customHeight="1">
      <c r="A6" s="206"/>
      <c r="B6" s="7"/>
      <c r="C6" s="7"/>
      <c r="D6" s="7"/>
      <c r="E6" s="7"/>
      <c r="F6" s="8"/>
      <c r="G6" s="7"/>
      <c r="H6" s="7"/>
      <c r="I6" s="7"/>
      <c r="J6" s="7"/>
      <c r="L6" s="7"/>
    </row>
    <row r="7" spans="1:13" ht="54.75" customHeight="1">
      <c r="A7" s="7"/>
      <c r="B7" s="119"/>
      <c r="C7" s="195"/>
      <c r="D7" s="196"/>
      <c r="E7" s="196"/>
      <c r="F7" s="257" t="s">
        <v>46</v>
      </c>
      <c r="G7" s="257"/>
      <c r="H7" s="257"/>
      <c r="I7" s="257"/>
      <c r="J7" s="196"/>
      <c r="L7" s="9"/>
    </row>
    <row r="8" spans="1:13" ht="7.5" customHeight="1">
      <c r="A8" s="7"/>
      <c r="B8" s="7"/>
      <c r="C8" s="7"/>
      <c r="D8" s="7"/>
      <c r="E8" s="7"/>
      <c r="F8" s="7"/>
      <c r="G8" s="7"/>
      <c r="H8" s="7"/>
      <c r="I8" s="7"/>
      <c r="J8" s="7"/>
      <c r="L8" s="7"/>
      <c r="M8" s="7"/>
    </row>
    <row r="9" spans="1:13" ht="27.75" customHeight="1">
      <c r="A9" s="11"/>
      <c r="B9" s="12"/>
      <c r="C9" s="21" t="s">
        <v>0</v>
      </c>
      <c r="D9" s="21" t="s">
        <v>1</v>
      </c>
      <c r="E9" s="21" t="s">
        <v>2</v>
      </c>
      <c r="F9" s="21" t="s">
        <v>3</v>
      </c>
      <c r="G9" s="21" t="s">
        <v>4</v>
      </c>
      <c r="H9" s="21" t="s">
        <v>5</v>
      </c>
      <c r="I9" s="21" t="s">
        <v>6</v>
      </c>
      <c r="J9" s="21" t="s">
        <v>7</v>
      </c>
    </row>
    <row r="10" spans="1:13" ht="20.100000000000001" customHeight="1">
      <c r="A10" s="7"/>
      <c r="B10" s="7"/>
      <c r="C10" s="13">
        <v>1</v>
      </c>
      <c r="D10" s="136" t="s">
        <v>299</v>
      </c>
      <c r="E10" s="137" t="s">
        <v>344</v>
      </c>
      <c r="F10" s="138" t="s">
        <v>345</v>
      </c>
      <c r="G10" s="136" t="s">
        <v>192</v>
      </c>
      <c r="H10" s="139">
        <v>36966</v>
      </c>
      <c r="I10" s="137" t="s">
        <v>434</v>
      </c>
      <c r="J10" s="136" t="s">
        <v>479</v>
      </c>
    </row>
    <row r="11" spans="1:13" ht="20.100000000000001" customHeight="1">
      <c r="A11" s="7"/>
      <c r="B11" s="7"/>
      <c r="C11" s="13">
        <f>C10+1</f>
        <v>2</v>
      </c>
      <c r="D11" s="136" t="s">
        <v>300</v>
      </c>
      <c r="E11" s="137" t="s">
        <v>346</v>
      </c>
      <c r="F11" s="138" t="s">
        <v>347</v>
      </c>
      <c r="G11" s="136" t="s">
        <v>197</v>
      </c>
      <c r="H11" s="139">
        <v>36282</v>
      </c>
      <c r="I11" s="137" t="s">
        <v>435</v>
      </c>
      <c r="J11" s="136" t="s">
        <v>480</v>
      </c>
    </row>
    <row r="12" spans="1:13" ht="20.100000000000001" customHeight="1">
      <c r="A12" s="7"/>
      <c r="B12" s="7"/>
      <c r="C12" s="13">
        <f t="shared" ref="C12:C75" si="0">C11+1</f>
        <v>3</v>
      </c>
      <c r="D12" s="136" t="s">
        <v>301</v>
      </c>
      <c r="E12" s="137">
        <v>2729</v>
      </c>
      <c r="F12" s="138" t="s">
        <v>348</v>
      </c>
      <c r="G12" s="136" t="s">
        <v>191</v>
      </c>
      <c r="H12" s="139">
        <v>36111</v>
      </c>
      <c r="I12" s="137" t="s">
        <v>436</v>
      </c>
      <c r="J12" s="136" t="s">
        <v>481</v>
      </c>
    </row>
    <row r="13" spans="1:13" ht="20.100000000000001" customHeight="1">
      <c r="A13" s="7"/>
      <c r="B13" s="7"/>
      <c r="C13" s="13">
        <f t="shared" si="0"/>
        <v>4</v>
      </c>
      <c r="D13" s="136" t="s">
        <v>302</v>
      </c>
      <c r="E13" s="137" t="s">
        <v>349</v>
      </c>
      <c r="F13" s="138" t="s">
        <v>350</v>
      </c>
      <c r="G13" s="136" t="s">
        <v>189</v>
      </c>
      <c r="H13" s="139">
        <v>36192</v>
      </c>
      <c r="I13" s="137" t="s">
        <v>437</v>
      </c>
      <c r="J13" s="136" t="s">
        <v>482</v>
      </c>
    </row>
    <row r="14" spans="1:13" ht="20.100000000000001" customHeight="1">
      <c r="A14" s="7"/>
      <c r="B14" s="7"/>
      <c r="C14" s="13">
        <f t="shared" si="0"/>
        <v>5</v>
      </c>
      <c r="D14" s="136" t="s">
        <v>303</v>
      </c>
      <c r="E14" s="137" t="s">
        <v>351</v>
      </c>
      <c r="F14" s="138" t="s">
        <v>352</v>
      </c>
      <c r="G14" s="136" t="s">
        <v>186</v>
      </c>
      <c r="H14" s="139">
        <v>36616</v>
      </c>
      <c r="I14" s="137" t="s">
        <v>438</v>
      </c>
      <c r="J14" s="136" t="s">
        <v>483</v>
      </c>
    </row>
    <row r="15" spans="1:13" ht="20.100000000000001" customHeight="1">
      <c r="A15" s="7"/>
      <c r="B15" s="7"/>
      <c r="C15" s="13">
        <f t="shared" si="0"/>
        <v>6</v>
      </c>
      <c r="D15" s="136" t="s">
        <v>304</v>
      </c>
      <c r="E15" s="137">
        <v>2750</v>
      </c>
      <c r="F15" s="138" t="s">
        <v>353</v>
      </c>
      <c r="G15" s="136" t="s">
        <v>189</v>
      </c>
      <c r="H15" s="139">
        <v>35465</v>
      </c>
      <c r="I15" s="137" t="s">
        <v>439</v>
      </c>
      <c r="J15" s="136" t="s">
        <v>484</v>
      </c>
    </row>
    <row r="16" spans="1:13" ht="20.100000000000001" customHeight="1">
      <c r="A16" s="7"/>
      <c r="B16" s="7"/>
      <c r="C16" s="13">
        <f t="shared" si="0"/>
        <v>7</v>
      </c>
      <c r="D16" s="136" t="s">
        <v>305</v>
      </c>
      <c r="E16" s="137" t="s">
        <v>354</v>
      </c>
      <c r="F16" s="138" t="s">
        <v>355</v>
      </c>
      <c r="G16" s="136" t="s">
        <v>189</v>
      </c>
      <c r="H16" s="139">
        <v>36414</v>
      </c>
      <c r="I16" s="137" t="s">
        <v>440</v>
      </c>
      <c r="J16" s="136" t="s">
        <v>485</v>
      </c>
    </row>
    <row r="17" spans="1:10" ht="20.100000000000001" customHeight="1">
      <c r="A17" s="7"/>
      <c r="B17" s="7"/>
      <c r="C17" s="13">
        <f t="shared" si="0"/>
        <v>8</v>
      </c>
      <c r="D17" s="136" t="s">
        <v>306</v>
      </c>
      <c r="E17" s="137">
        <v>2755</v>
      </c>
      <c r="F17" s="138" t="s">
        <v>356</v>
      </c>
      <c r="G17" s="136" t="s">
        <v>428</v>
      </c>
      <c r="H17" s="139">
        <v>36545</v>
      </c>
      <c r="I17" s="137" t="s">
        <v>441</v>
      </c>
      <c r="J17" s="136" t="s">
        <v>486</v>
      </c>
    </row>
    <row r="18" spans="1:10" ht="20.100000000000001" customHeight="1">
      <c r="A18" s="7"/>
      <c r="B18" s="7"/>
      <c r="C18" s="13">
        <f t="shared" si="0"/>
        <v>9</v>
      </c>
      <c r="D18" s="136" t="s">
        <v>307</v>
      </c>
      <c r="E18" s="137" t="s">
        <v>357</v>
      </c>
      <c r="F18" s="138" t="s">
        <v>358</v>
      </c>
      <c r="G18" s="136" t="s">
        <v>196</v>
      </c>
      <c r="H18" s="139">
        <v>36783</v>
      </c>
      <c r="I18" s="137" t="s">
        <v>442</v>
      </c>
      <c r="J18" s="136" t="s">
        <v>487</v>
      </c>
    </row>
    <row r="19" spans="1:10" ht="20.100000000000001" customHeight="1">
      <c r="A19" s="7"/>
      <c r="B19" s="7"/>
      <c r="C19" s="13">
        <f t="shared" si="0"/>
        <v>10</v>
      </c>
      <c r="D19" s="136" t="s">
        <v>308</v>
      </c>
      <c r="E19" s="137" t="s">
        <v>359</v>
      </c>
      <c r="F19" s="138" t="s">
        <v>360</v>
      </c>
      <c r="G19" s="136" t="s">
        <v>198</v>
      </c>
      <c r="H19" s="139">
        <v>36861</v>
      </c>
      <c r="I19" s="137" t="s">
        <v>443</v>
      </c>
      <c r="J19" s="136" t="s">
        <v>488</v>
      </c>
    </row>
    <row r="20" spans="1:10" ht="20.100000000000001" customHeight="1">
      <c r="A20" s="7"/>
      <c r="B20" s="7"/>
      <c r="C20" s="13">
        <f t="shared" si="0"/>
        <v>11</v>
      </c>
      <c r="D20" s="136" t="s">
        <v>309</v>
      </c>
      <c r="E20" s="137" t="s">
        <v>361</v>
      </c>
      <c r="F20" s="138" t="s">
        <v>362</v>
      </c>
      <c r="G20" s="136" t="s">
        <v>197</v>
      </c>
      <c r="H20" s="139">
        <v>36823</v>
      </c>
      <c r="I20" s="137" t="s">
        <v>444</v>
      </c>
      <c r="J20" s="136" t="s">
        <v>489</v>
      </c>
    </row>
    <row r="21" spans="1:10" ht="20.100000000000001" customHeight="1">
      <c r="A21" s="7"/>
      <c r="B21" s="7"/>
      <c r="C21" s="13">
        <f t="shared" si="0"/>
        <v>12</v>
      </c>
      <c r="D21" s="136" t="s">
        <v>310</v>
      </c>
      <c r="E21" s="137" t="s">
        <v>363</v>
      </c>
      <c r="F21" s="138" t="s">
        <v>364</v>
      </c>
      <c r="G21" s="136" t="s">
        <v>193</v>
      </c>
      <c r="H21" s="139">
        <v>36770</v>
      </c>
      <c r="I21" s="137" t="s">
        <v>445</v>
      </c>
      <c r="J21" s="136" t="s">
        <v>523</v>
      </c>
    </row>
    <row r="22" spans="1:10" ht="20.100000000000001" customHeight="1">
      <c r="A22" s="7"/>
      <c r="B22" s="7"/>
      <c r="C22" s="13">
        <f t="shared" si="0"/>
        <v>13</v>
      </c>
      <c r="D22" s="136" t="s">
        <v>311</v>
      </c>
      <c r="E22" s="137" t="s">
        <v>365</v>
      </c>
      <c r="F22" s="138" t="s">
        <v>366</v>
      </c>
      <c r="G22" s="136" t="s">
        <v>188</v>
      </c>
      <c r="H22" s="139">
        <v>36766</v>
      </c>
      <c r="I22" s="137" t="s">
        <v>446</v>
      </c>
      <c r="J22" s="136" t="s">
        <v>490</v>
      </c>
    </row>
    <row r="23" spans="1:10" ht="20.100000000000001" customHeight="1">
      <c r="A23" s="7"/>
      <c r="B23" s="7"/>
      <c r="C23" s="13">
        <f t="shared" si="0"/>
        <v>14</v>
      </c>
      <c r="D23" s="136" t="s">
        <v>312</v>
      </c>
      <c r="E23" s="137">
        <v>2763</v>
      </c>
      <c r="F23" s="138" t="s">
        <v>367</v>
      </c>
      <c r="G23" s="136" t="s">
        <v>186</v>
      </c>
      <c r="H23" s="139">
        <v>36581</v>
      </c>
      <c r="I23" s="137" t="s">
        <v>447</v>
      </c>
      <c r="J23" s="136" t="s">
        <v>491</v>
      </c>
    </row>
    <row r="24" spans="1:10" ht="20.100000000000001" customHeight="1">
      <c r="A24" s="7"/>
      <c r="B24" s="7"/>
      <c r="C24" s="13">
        <f t="shared" si="0"/>
        <v>15</v>
      </c>
      <c r="D24" s="136" t="s">
        <v>313</v>
      </c>
      <c r="E24" s="137" t="s">
        <v>368</v>
      </c>
      <c r="F24" s="138" t="s">
        <v>369</v>
      </c>
      <c r="G24" s="136" t="s">
        <v>429</v>
      </c>
      <c r="H24" s="139">
        <v>36755</v>
      </c>
      <c r="I24" s="137" t="s">
        <v>448</v>
      </c>
      <c r="J24" s="136" t="s">
        <v>292</v>
      </c>
    </row>
    <row r="25" spans="1:10" ht="20.100000000000001" customHeight="1">
      <c r="A25" s="7"/>
      <c r="B25" s="7"/>
      <c r="C25" s="13">
        <f t="shared" si="0"/>
        <v>16</v>
      </c>
      <c r="D25" s="136" t="s">
        <v>314</v>
      </c>
      <c r="E25" s="137" t="s">
        <v>370</v>
      </c>
      <c r="F25" s="138" t="s">
        <v>371</v>
      </c>
      <c r="G25" s="136" t="s">
        <v>186</v>
      </c>
      <c r="H25" s="139">
        <v>36576</v>
      </c>
      <c r="I25" s="137" t="s">
        <v>449</v>
      </c>
      <c r="J25" s="136" t="s">
        <v>492</v>
      </c>
    </row>
    <row r="26" spans="1:10" ht="20.100000000000001" customHeight="1">
      <c r="A26" s="7"/>
      <c r="B26" s="7"/>
      <c r="C26" s="13">
        <f t="shared" si="0"/>
        <v>17</v>
      </c>
      <c r="D26" s="136" t="s">
        <v>315</v>
      </c>
      <c r="E26" s="137">
        <v>2782</v>
      </c>
      <c r="F26" s="138" t="s">
        <v>372</v>
      </c>
      <c r="G26" s="136" t="s">
        <v>197</v>
      </c>
      <c r="H26" s="139">
        <v>36719</v>
      </c>
      <c r="I26" s="137" t="s">
        <v>450</v>
      </c>
      <c r="J26" s="136" t="s">
        <v>256</v>
      </c>
    </row>
    <row r="27" spans="1:10" ht="20.100000000000001" customHeight="1">
      <c r="A27" s="7"/>
      <c r="B27" s="7"/>
      <c r="C27" s="13">
        <f t="shared" si="0"/>
        <v>18</v>
      </c>
      <c r="D27" s="136" t="s">
        <v>316</v>
      </c>
      <c r="E27" s="137" t="s">
        <v>373</v>
      </c>
      <c r="F27" s="138" t="s">
        <v>374</v>
      </c>
      <c r="G27" s="136" t="s">
        <v>191</v>
      </c>
      <c r="H27" s="139">
        <v>36741</v>
      </c>
      <c r="I27" s="137" t="s">
        <v>451</v>
      </c>
      <c r="J27" s="136" t="s">
        <v>524</v>
      </c>
    </row>
    <row r="28" spans="1:10" ht="20.100000000000001" customHeight="1">
      <c r="A28" s="7"/>
      <c r="B28" s="7"/>
      <c r="C28" s="13">
        <f t="shared" si="0"/>
        <v>19</v>
      </c>
      <c r="D28" s="136" t="s">
        <v>317</v>
      </c>
      <c r="E28" s="137" t="s">
        <v>375</v>
      </c>
      <c r="F28" s="138" t="s">
        <v>376</v>
      </c>
      <c r="G28" s="136" t="s">
        <v>200</v>
      </c>
      <c r="H28" s="139">
        <v>36537</v>
      </c>
      <c r="I28" s="137" t="s">
        <v>452</v>
      </c>
      <c r="J28" s="136" t="s">
        <v>275</v>
      </c>
    </row>
    <row r="29" spans="1:10" ht="20.100000000000001" customHeight="1">
      <c r="A29" s="7"/>
      <c r="B29" s="7"/>
      <c r="C29" s="13">
        <f t="shared" si="0"/>
        <v>20</v>
      </c>
      <c r="D29" s="136" t="s">
        <v>318</v>
      </c>
      <c r="E29" s="137" t="s">
        <v>377</v>
      </c>
      <c r="F29" s="138" t="s">
        <v>378</v>
      </c>
      <c r="G29" s="136" t="s">
        <v>197</v>
      </c>
      <c r="H29" s="139">
        <v>36565</v>
      </c>
      <c r="I29" s="137" t="s">
        <v>453</v>
      </c>
      <c r="J29" s="136" t="s">
        <v>493</v>
      </c>
    </row>
    <row r="30" spans="1:10" ht="20.100000000000001" customHeight="1">
      <c r="A30" s="7"/>
      <c r="B30" s="7"/>
      <c r="C30" s="13">
        <f t="shared" si="0"/>
        <v>21</v>
      </c>
      <c r="D30" s="136" t="s">
        <v>319</v>
      </c>
      <c r="E30" s="137" t="s">
        <v>379</v>
      </c>
      <c r="F30" s="138" t="s">
        <v>380</v>
      </c>
      <c r="G30" s="136" t="s">
        <v>186</v>
      </c>
      <c r="H30" s="139">
        <v>36527</v>
      </c>
      <c r="I30" s="137" t="s">
        <v>454</v>
      </c>
      <c r="J30" s="136" t="s">
        <v>494</v>
      </c>
    </row>
    <row r="31" spans="1:10" ht="20.100000000000001" customHeight="1">
      <c r="A31" s="7"/>
      <c r="B31" s="7"/>
      <c r="C31" s="13">
        <f t="shared" si="0"/>
        <v>22</v>
      </c>
      <c r="D31" s="136" t="s">
        <v>320</v>
      </c>
      <c r="E31" s="137" t="s">
        <v>381</v>
      </c>
      <c r="F31" s="138" t="s">
        <v>382</v>
      </c>
      <c r="G31" s="136" t="s">
        <v>191</v>
      </c>
      <c r="H31" s="139">
        <v>36906</v>
      </c>
      <c r="I31" s="137" t="s">
        <v>455</v>
      </c>
      <c r="J31" s="136" t="s">
        <v>495</v>
      </c>
    </row>
    <row r="32" spans="1:10" ht="20.100000000000001" customHeight="1">
      <c r="A32" s="7"/>
      <c r="B32" s="7"/>
      <c r="C32" s="13">
        <f t="shared" si="0"/>
        <v>23</v>
      </c>
      <c r="D32" s="136" t="s">
        <v>321</v>
      </c>
      <c r="E32" s="137" t="s">
        <v>383</v>
      </c>
      <c r="F32" s="138" t="s">
        <v>384</v>
      </c>
      <c r="G32" s="136" t="s">
        <v>191</v>
      </c>
      <c r="H32" s="139">
        <v>36559</v>
      </c>
      <c r="I32" s="137" t="s">
        <v>456</v>
      </c>
      <c r="J32" s="136" t="s">
        <v>496</v>
      </c>
    </row>
    <row r="33" spans="1:10" ht="20.100000000000001" customHeight="1">
      <c r="A33" s="7"/>
      <c r="B33" s="7"/>
      <c r="C33" s="13">
        <f t="shared" si="0"/>
        <v>24</v>
      </c>
      <c r="D33" s="136" t="s">
        <v>322</v>
      </c>
      <c r="E33" s="137" t="s">
        <v>385</v>
      </c>
      <c r="F33" s="138" t="s">
        <v>386</v>
      </c>
      <c r="G33" s="136" t="s">
        <v>190</v>
      </c>
      <c r="H33" s="139">
        <v>35856</v>
      </c>
      <c r="I33" s="137" t="s">
        <v>457</v>
      </c>
      <c r="J33" s="136" t="s">
        <v>497</v>
      </c>
    </row>
    <row r="34" spans="1:10" ht="20.100000000000001" customHeight="1">
      <c r="A34" s="7"/>
      <c r="B34" s="7"/>
      <c r="C34" s="13">
        <f t="shared" si="0"/>
        <v>25</v>
      </c>
      <c r="D34" s="136" t="s">
        <v>323</v>
      </c>
      <c r="E34" s="137" t="s">
        <v>387</v>
      </c>
      <c r="F34" s="138" t="s">
        <v>388</v>
      </c>
      <c r="G34" s="136" t="s">
        <v>430</v>
      </c>
      <c r="H34" s="139">
        <v>36526</v>
      </c>
      <c r="I34" s="137" t="s">
        <v>458</v>
      </c>
      <c r="J34" s="136" t="s">
        <v>498</v>
      </c>
    </row>
    <row r="35" spans="1:10" ht="20.100000000000001" customHeight="1">
      <c r="A35" s="7"/>
      <c r="B35" s="7"/>
      <c r="C35" s="13">
        <f t="shared" si="0"/>
        <v>26</v>
      </c>
      <c r="D35" s="136" t="s">
        <v>324</v>
      </c>
      <c r="E35" s="137" t="s">
        <v>389</v>
      </c>
      <c r="F35" s="138" t="s">
        <v>390</v>
      </c>
      <c r="G35" s="136" t="s">
        <v>196</v>
      </c>
      <c r="H35" s="139">
        <v>36198</v>
      </c>
      <c r="I35" s="137" t="s">
        <v>459</v>
      </c>
      <c r="J35" s="136" t="s">
        <v>499</v>
      </c>
    </row>
    <row r="36" spans="1:10" ht="20.100000000000001" customHeight="1">
      <c r="A36" s="7"/>
      <c r="B36" s="7"/>
      <c r="C36" s="13">
        <f t="shared" si="0"/>
        <v>27</v>
      </c>
      <c r="D36" s="136" t="s">
        <v>325</v>
      </c>
      <c r="E36" s="137" t="s">
        <v>391</v>
      </c>
      <c r="F36" s="138" t="s">
        <v>392</v>
      </c>
      <c r="G36" s="136" t="s">
        <v>188</v>
      </c>
      <c r="H36" s="139">
        <v>36806</v>
      </c>
      <c r="I36" s="137" t="s">
        <v>460</v>
      </c>
      <c r="J36" s="136" t="s">
        <v>500</v>
      </c>
    </row>
    <row r="37" spans="1:10" ht="20.100000000000001" customHeight="1">
      <c r="A37" s="7"/>
      <c r="B37" s="7"/>
      <c r="C37" s="13">
        <f t="shared" si="0"/>
        <v>28</v>
      </c>
      <c r="D37" s="136" t="s">
        <v>326</v>
      </c>
      <c r="E37" s="137" t="s">
        <v>393</v>
      </c>
      <c r="F37" s="138" t="s">
        <v>394</v>
      </c>
      <c r="G37" s="136" t="s">
        <v>193</v>
      </c>
      <c r="H37" s="139">
        <v>36547</v>
      </c>
      <c r="I37" s="137" t="s">
        <v>461</v>
      </c>
      <c r="J37" s="136" t="s">
        <v>501</v>
      </c>
    </row>
    <row r="38" spans="1:10" ht="20.100000000000001" customHeight="1">
      <c r="A38" s="7"/>
      <c r="B38" s="7"/>
      <c r="C38" s="13">
        <f t="shared" si="0"/>
        <v>29</v>
      </c>
      <c r="D38" s="136" t="s">
        <v>327</v>
      </c>
      <c r="E38" s="137" t="s">
        <v>395</v>
      </c>
      <c r="F38" s="138" t="s">
        <v>396</v>
      </c>
      <c r="G38" s="136" t="s">
        <v>431</v>
      </c>
      <c r="H38" s="139">
        <v>36840</v>
      </c>
      <c r="I38" s="137" t="s">
        <v>462</v>
      </c>
      <c r="J38" s="136" t="s">
        <v>502</v>
      </c>
    </row>
    <row r="39" spans="1:10" ht="20.100000000000001" customHeight="1">
      <c r="A39" s="7"/>
      <c r="B39" s="7"/>
      <c r="C39" s="13">
        <f t="shared" si="0"/>
        <v>30</v>
      </c>
      <c r="D39" s="136" t="s">
        <v>328</v>
      </c>
      <c r="E39" s="137" t="s">
        <v>397</v>
      </c>
      <c r="F39" s="138" t="s">
        <v>398</v>
      </c>
      <c r="G39" s="136" t="s">
        <v>199</v>
      </c>
      <c r="H39" s="139">
        <v>36834</v>
      </c>
      <c r="I39" s="137" t="s">
        <v>463</v>
      </c>
      <c r="J39" s="136" t="s">
        <v>503</v>
      </c>
    </row>
    <row r="40" spans="1:10" ht="20.100000000000001" customHeight="1">
      <c r="A40" s="7"/>
      <c r="B40" s="7"/>
      <c r="C40" s="13">
        <f t="shared" si="0"/>
        <v>31</v>
      </c>
      <c r="D40" s="136" t="s">
        <v>329</v>
      </c>
      <c r="E40" s="137">
        <v>2813</v>
      </c>
      <c r="F40" s="138" t="s">
        <v>399</v>
      </c>
      <c r="G40" s="136" t="s">
        <v>190</v>
      </c>
      <c r="H40" s="139">
        <v>36857</v>
      </c>
      <c r="I40" s="137" t="s">
        <v>464</v>
      </c>
      <c r="J40" s="136" t="s">
        <v>504</v>
      </c>
    </row>
    <row r="41" spans="1:10" ht="20.100000000000001" customHeight="1">
      <c r="A41" s="7"/>
      <c r="B41" s="7"/>
      <c r="C41" s="13">
        <f t="shared" si="0"/>
        <v>32</v>
      </c>
      <c r="D41" s="136" t="s">
        <v>330</v>
      </c>
      <c r="E41" s="137" t="s">
        <v>400</v>
      </c>
      <c r="F41" s="138" t="s">
        <v>401</v>
      </c>
      <c r="G41" s="136" t="s">
        <v>190</v>
      </c>
      <c r="H41" s="139">
        <v>36831</v>
      </c>
      <c r="I41" s="137" t="s">
        <v>465</v>
      </c>
      <c r="J41" s="136" t="s">
        <v>505</v>
      </c>
    </row>
    <row r="42" spans="1:10" ht="20.100000000000001" customHeight="1">
      <c r="A42" s="7"/>
      <c r="B42" s="7"/>
      <c r="C42" s="13">
        <f t="shared" si="0"/>
        <v>33</v>
      </c>
      <c r="D42" s="136" t="s">
        <v>331</v>
      </c>
      <c r="E42" s="137" t="s">
        <v>402</v>
      </c>
      <c r="F42" s="138" t="s">
        <v>403</v>
      </c>
      <c r="G42" s="136" t="s">
        <v>197</v>
      </c>
      <c r="H42" s="139">
        <v>36727</v>
      </c>
      <c r="I42" s="137" t="s">
        <v>466</v>
      </c>
      <c r="J42" s="136" t="s">
        <v>506</v>
      </c>
    </row>
    <row r="43" spans="1:10" ht="20.100000000000001" customHeight="1">
      <c r="A43" s="7"/>
      <c r="B43" s="7"/>
      <c r="C43" s="13">
        <f t="shared" si="0"/>
        <v>34</v>
      </c>
      <c r="D43" s="136" t="s">
        <v>332</v>
      </c>
      <c r="E43" s="137" t="s">
        <v>404</v>
      </c>
      <c r="F43" s="138" t="s">
        <v>405</v>
      </c>
      <c r="G43" s="136" t="s">
        <v>190</v>
      </c>
      <c r="H43" s="139">
        <v>36712</v>
      </c>
      <c r="I43" s="137" t="s">
        <v>467</v>
      </c>
      <c r="J43" s="136" t="s">
        <v>292</v>
      </c>
    </row>
    <row r="44" spans="1:10" ht="20.100000000000001" customHeight="1">
      <c r="A44" s="7"/>
      <c r="B44" s="7"/>
      <c r="C44" s="13">
        <f t="shared" si="0"/>
        <v>35</v>
      </c>
      <c r="D44" s="136" t="s">
        <v>333</v>
      </c>
      <c r="E44" s="137" t="s">
        <v>406</v>
      </c>
      <c r="F44" s="138" t="s">
        <v>407</v>
      </c>
      <c r="G44" s="136" t="s">
        <v>193</v>
      </c>
      <c r="H44" s="139">
        <v>36779</v>
      </c>
      <c r="I44" s="137" t="s">
        <v>468</v>
      </c>
      <c r="J44" s="136" t="s">
        <v>507</v>
      </c>
    </row>
    <row r="45" spans="1:10" ht="20.100000000000001" customHeight="1">
      <c r="A45" s="7"/>
      <c r="B45" s="7"/>
      <c r="C45" s="13">
        <f t="shared" si="0"/>
        <v>36</v>
      </c>
      <c r="D45" s="136" t="s">
        <v>334</v>
      </c>
      <c r="E45" s="137" t="s">
        <v>408</v>
      </c>
      <c r="F45" s="138" t="s">
        <v>409</v>
      </c>
      <c r="G45" s="136" t="s">
        <v>188</v>
      </c>
      <c r="H45" s="139">
        <v>36558</v>
      </c>
      <c r="I45" s="137" t="s">
        <v>469</v>
      </c>
      <c r="J45" s="136" t="s">
        <v>508</v>
      </c>
    </row>
    <row r="46" spans="1:10" ht="20.100000000000001" customHeight="1">
      <c r="A46" s="7"/>
      <c r="B46" s="7"/>
      <c r="C46" s="13">
        <f t="shared" si="0"/>
        <v>37</v>
      </c>
      <c r="D46" s="136" t="s">
        <v>335</v>
      </c>
      <c r="E46" s="137" t="s">
        <v>410</v>
      </c>
      <c r="F46" s="138" t="s">
        <v>411</v>
      </c>
      <c r="G46" s="136" t="s">
        <v>191</v>
      </c>
      <c r="H46" s="139">
        <v>36588</v>
      </c>
      <c r="I46" s="137" t="s">
        <v>470</v>
      </c>
      <c r="J46" s="136" t="s">
        <v>509</v>
      </c>
    </row>
    <row r="47" spans="1:10" ht="20.100000000000001" customHeight="1">
      <c r="A47" s="7"/>
      <c r="B47" s="7"/>
      <c r="C47" s="13">
        <f t="shared" si="0"/>
        <v>38</v>
      </c>
      <c r="D47" s="136" t="s">
        <v>336</v>
      </c>
      <c r="E47" s="137" t="s">
        <v>412</v>
      </c>
      <c r="F47" s="138" t="s">
        <v>413</v>
      </c>
      <c r="G47" s="136" t="s">
        <v>191</v>
      </c>
      <c r="H47" s="139">
        <v>37043</v>
      </c>
      <c r="I47" s="137" t="s">
        <v>471</v>
      </c>
      <c r="J47" s="136" t="s">
        <v>510</v>
      </c>
    </row>
    <row r="48" spans="1:10" ht="20.100000000000001" customHeight="1">
      <c r="A48" s="7"/>
      <c r="B48" s="7"/>
      <c r="C48" s="13">
        <f t="shared" si="0"/>
        <v>39</v>
      </c>
      <c r="D48" s="136" t="s">
        <v>337</v>
      </c>
      <c r="E48" s="137" t="s">
        <v>414</v>
      </c>
      <c r="F48" s="138" t="s">
        <v>415</v>
      </c>
      <c r="G48" s="136" t="s">
        <v>188</v>
      </c>
      <c r="H48" s="139">
        <v>36689</v>
      </c>
      <c r="I48" s="137" t="s">
        <v>472</v>
      </c>
      <c r="J48" s="136" t="s">
        <v>511</v>
      </c>
    </row>
    <row r="49" spans="1:10" ht="20.100000000000001" customHeight="1">
      <c r="A49" s="7"/>
      <c r="B49" s="7"/>
      <c r="C49" s="13">
        <f t="shared" si="0"/>
        <v>40</v>
      </c>
      <c r="D49" s="136" t="s">
        <v>338</v>
      </c>
      <c r="E49" s="137" t="s">
        <v>416</v>
      </c>
      <c r="F49" s="138" t="s">
        <v>417</v>
      </c>
      <c r="G49" s="136" t="s">
        <v>432</v>
      </c>
      <c r="H49" s="139">
        <v>36612</v>
      </c>
      <c r="I49" s="137" t="s">
        <v>473</v>
      </c>
      <c r="J49" s="136" t="s">
        <v>522</v>
      </c>
    </row>
    <row r="50" spans="1:10" ht="20.100000000000001" customHeight="1">
      <c r="A50" s="7"/>
      <c r="B50" s="7"/>
      <c r="C50" s="13">
        <f t="shared" si="0"/>
        <v>41</v>
      </c>
      <c r="D50" s="136" t="s">
        <v>339</v>
      </c>
      <c r="E50" s="137" t="s">
        <v>418</v>
      </c>
      <c r="F50" s="138" t="s">
        <v>419</v>
      </c>
      <c r="G50" s="136" t="s">
        <v>188</v>
      </c>
      <c r="H50" s="139">
        <v>36660</v>
      </c>
      <c r="I50" s="137" t="s">
        <v>474</v>
      </c>
      <c r="J50" s="136" t="s">
        <v>512</v>
      </c>
    </row>
    <row r="51" spans="1:10" ht="20.100000000000001" customHeight="1">
      <c r="A51" s="7"/>
      <c r="B51" s="7"/>
      <c r="C51" s="13">
        <f t="shared" si="0"/>
        <v>42</v>
      </c>
      <c r="D51" s="136" t="s">
        <v>340</v>
      </c>
      <c r="E51" s="137" t="s">
        <v>420</v>
      </c>
      <c r="F51" s="138" t="s">
        <v>421</v>
      </c>
      <c r="G51" s="136" t="s">
        <v>194</v>
      </c>
      <c r="H51" s="139">
        <v>36573</v>
      </c>
      <c r="I51" s="137" t="s">
        <v>475</v>
      </c>
      <c r="J51" s="136" t="s">
        <v>513</v>
      </c>
    </row>
    <row r="52" spans="1:10" ht="20.100000000000001" customHeight="1">
      <c r="A52" s="7"/>
      <c r="B52" s="7"/>
      <c r="C52" s="13">
        <f t="shared" si="0"/>
        <v>43</v>
      </c>
      <c r="D52" s="136" t="s">
        <v>341</v>
      </c>
      <c r="E52" s="137" t="s">
        <v>422</v>
      </c>
      <c r="F52" s="138" t="s">
        <v>423</v>
      </c>
      <c r="G52" s="136" t="s">
        <v>190</v>
      </c>
      <c r="H52" s="139">
        <v>36753</v>
      </c>
      <c r="I52" s="137" t="s">
        <v>476</v>
      </c>
      <c r="J52" s="136" t="s">
        <v>514</v>
      </c>
    </row>
    <row r="53" spans="1:10" ht="20.100000000000001" customHeight="1">
      <c r="A53" s="7"/>
      <c r="B53" s="7"/>
      <c r="C53" s="13">
        <f t="shared" si="0"/>
        <v>44</v>
      </c>
      <c r="D53" s="136" t="s">
        <v>342</v>
      </c>
      <c r="E53" s="137" t="s">
        <v>424</v>
      </c>
      <c r="F53" s="138" t="s">
        <v>425</v>
      </c>
      <c r="G53" s="136" t="s">
        <v>191</v>
      </c>
      <c r="H53" s="139">
        <v>36555</v>
      </c>
      <c r="I53" s="137" t="s">
        <v>477</v>
      </c>
      <c r="J53" s="136" t="s">
        <v>515</v>
      </c>
    </row>
    <row r="54" spans="1:10" ht="20.100000000000001" customHeight="1">
      <c r="A54" s="7"/>
      <c r="B54" s="7"/>
      <c r="C54" s="13">
        <f t="shared" si="0"/>
        <v>45</v>
      </c>
      <c r="D54" s="136" t="s">
        <v>343</v>
      </c>
      <c r="E54" s="137" t="s">
        <v>426</v>
      </c>
      <c r="F54" s="138" t="s">
        <v>427</v>
      </c>
      <c r="G54" s="136" t="s">
        <v>433</v>
      </c>
      <c r="H54" s="139">
        <v>36620</v>
      </c>
      <c r="I54" s="137" t="s">
        <v>478</v>
      </c>
      <c r="J54" s="136" t="s">
        <v>270</v>
      </c>
    </row>
    <row r="55" spans="1:10" ht="20.100000000000001" hidden="1" customHeight="1">
      <c r="A55" s="7"/>
      <c r="B55" s="7"/>
      <c r="C55" s="13">
        <f t="shared" si="0"/>
        <v>46</v>
      </c>
      <c r="D55" s="2"/>
      <c r="E55" s="1"/>
      <c r="F55" s="3"/>
      <c r="G55" s="4"/>
      <c r="H55" s="72"/>
      <c r="I55" s="1"/>
      <c r="J55" s="4"/>
    </row>
    <row r="56" spans="1:10" ht="20.100000000000001" hidden="1" customHeight="1">
      <c r="A56" s="7"/>
      <c r="B56" s="7"/>
      <c r="C56" s="13">
        <f t="shared" si="0"/>
        <v>47</v>
      </c>
      <c r="D56" s="2"/>
      <c r="E56" s="1"/>
      <c r="F56" s="3"/>
      <c r="G56" s="4"/>
      <c r="H56" s="72"/>
      <c r="I56" s="1"/>
      <c r="J56" s="4"/>
    </row>
    <row r="57" spans="1:10" ht="20.100000000000001" hidden="1" customHeight="1">
      <c r="A57" s="7"/>
      <c r="B57" s="7"/>
      <c r="C57" s="13">
        <f t="shared" si="0"/>
        <v>48</v>
      </c>
      <c r="D57" s="2"/>
      <c r="E57" s="1"/>
      <c r="F57" s="3"/>
      <c r="G57" s="4"/>
      <c r="H57" s="72"/>
      <c r="I57" s="1"/>
      <c r="J57" s="4"/>
    </row>
    <row r="58" spans="1:10" ht="20.100000000000001" hidden="1" customHeight="1">
      <c r="A58" s="7"/>
      <c r="B58" s="7"/>
      <c r="C58" s="13">
        <f t="shared" si="0"/>
        <v>49</v>
      </c>
      <c r="D58" s="2"/>
      <c r="E58" s="1"/>
      <c r="F58" s="3"/>
      <c r="G58" s="4"/>
      <c r="H58" s="72"/>
      <c r="I58" s="1"/>
      <c r="J58" s="4"/>
    </row>
    <row r="59" spans="1:10" ht="20.100000000000001" hidden="1" customHeight="1">
      <c r="A59" s="7"/>
      <c r="B59" s="7"/>
      <c r="C59" s="13">
        <f t="shared" si="0"/>
        <v>50</v>
      </c>
      <c r="D59" s="2"/>
      <c r="E59" s="1"/>
      <c r="F59" s="3"/>
      <c r="G59" s="4"/>
      <c r="H59" s="72"/>
      <c r="I59" s="1"/>
      <c r="J59" s="4"/>
    </row>
    <row r="60" spans="1:10" ht="20.100000000000001" hidden="1" customHeight="1">
      <c r="A60" s="7"/>
      <c r="B60" s="7"/>
      <c r="C60" s="13">
        <f t="shared" si="0"/>
        <v>51</v>
      </c>
      <c r="D60" s="2"/>
      <c r="E60" s="1"/>
      <c r="F60" s="3"/>
      <c r="G60" s="4"/>
      <c r="H60" s="72"/>
      <c r="I60" s="1"/>
      <c r="J60" s="4"/>
    </row>
    <row r="61" spans="1:10" ht="20.100000000000001" hidden="1" customHeight="1">
      <c r="A61" s="7"/>
      <c r="B61" s="7"/>
      <c r="C61" s="13">
        <f t="shared" si="0"/>
        <v>52</v>
      </c>
      <c r="D61" s="2"/>
      <c r="E61" s="1"/>
      <c r="F61" s="3"/>
      <c r="G61" s="4"/>
      <c r="H61" s="72"/>
      <c r="I61" s="1"/>
      <c r="J61" s="4"/>
    </row>
    <row r="62" spans="1:10" ht="20.100000000000001" hidden="1" customHeight="1">
      <c r="A62" s="7"/>
      <c r="B62" s="7"/>
      <c r="C62" s="13">
        <f t="shared" si="0"/>
        <v>53</v>
      </c>
      <c r="D62" s="2"/>
      <c r="E62" s="1"/>
      <c r="F62" s="3"/>
      <c r="G62" s="4"/>
      <c r="H62" s="72"/>
      <c r="I62" s="1"/>
      <c r="J62" s="4"/>
    </row>
    <row r="63" spans="1:10" ht="20.100000000000001" hidden="1" customHeight="1">
      <c r="A63" s="7"/>
      <c r="B63" s="7"/>
      <c r="C63" s="13">
        <f t="shared" si="0"/>
        <v>54</v>
      </c>
      <c r="D63" s="2"/>
      <c r="E63" s="1"/>
      <c r="F63" s="3"/>
      <c r="G63" s="4"/>
      <c r="H63" s="72"/>
      <c r="I63" s="1"/>
      <c r="J63" s="4"/>
    </row>
    <row r="64" spans="1:10" ht="20.100000000000001" hidden="1" customHeight="1">
      <c r="A64" s="7"/>
      <c r="B64" s="7"/>
      <c r="C64" s="13">
        <f t="shared" si="0"/>
        <v>55</v>
      </c>
      <c r="D64" s="2"/>
      <c r="E64" s="1"/>
      <c r="F64" s="3"/>
      <c r="G64" s="4"/>
      <c r="H64" s="72"/>
      <c r="I64" s="1"/>
      <c r="J64" s="4"/>
    </row>
    <row r="65" spans="1:10" ht="20.100000000000001" hidden="1" customHeight="1">
      <c r="A65" s="7"/>
      <c r="B65" s="7"/>
      <c r="C65" s="13">
        <f t="shared" si="0"/>
        <v>56</v>
      </c>
      <c r="D65" s="2"/>
      <c r="E65" s="1"/>
      <c r="F65" s="3"/>
      <c r="G65" s="4"/>
      <c r="H65" s="72"/>
      <c r="I65" s="1"/>
      <c r="J65" s="4"/>
    </row>
    <row r="66" spans="1:10" ht="20.100000000000001" hidden="1" customHeight="1">
      <c r="A66" s="7"/>
      <c r="B66" s="7"/>
      <c r="C66" s="13">
        <f t="shared" si="0"/>
        <v>57</v>
      </c>
      <c r="D66" s="2"/>
      <c r="E66" s="1"/>
      <c r="F66" s="3"/>
      <c r="G66" s="4"/>
      <c r="H66" s="72"/>
      <c r="I66" s="1"/>
      <c r="J66" s="4"/>
    </row>
    <row r="67" spans="1:10" ht="20.100000000000001" hidden="1" customHeight="1">
      <c r="A67" s="7"/>
      <c r="B67" s="7"/>
      <c r="C67" s="13">
        <f t="shared" si="0"/>
        <v>58</v>
      </c>
      <c r="D67" s="2"/>
      <c r="E67" s="1"/>
      <c r="F67" s="3"/>
      <c r="G67" s="4"/>
      <c r="H67" s="72"/>
      <c r="I67" s="1"/>
      <c r="J67" s="4"/>
    </row>
    <row r="68" spans="1:10" ht="20.100000000000001" hidden="1" customHeight="1">
      <c r="A68" s="7"/>
      <c r="B68" s="7"/>
      <c r="C68" s="13">
        <f t="shared" si="0"/>
        <v>59</v>
      </c>
      <c r="D68" s="2"/>
      <c r="E68" s="1"/>
      <c r="F68" s="3"/>
      <c r="G68" s="4"/>
      <c r="H68" s="72"/>
      <c r="I68" s="1"/>
      <c r="J68" s="4"/>
    </row>
    <row r="69" spans="1:10" ht="20.100000000000001" hidden="1" customHeight="1">
      <c r="A69" s="7"/>
      <c r="B69" s="7"/>
      <c r="C69" s="13">
        <f t="shared" si="0"/>
        <v>60</v>
      </c>
      <c r="D69" s="2"/>
      <c r="E69" s="1"/>
      <c r="F69" s="3"/>
      <c r="G69" s="4"/>
      <c r="H69" s="72"/>
      <c r="I69" s="1"/>
      <c r="J69" s="4"/>
    </row>
    <row r="70" spans="1:10" ht="20.100000000000001" hidden="1" customHeight="1">
      <c r="A70" s="7"/>
      <c r="B70" s="7"/>
      <c r="C70" s="13">
        <f t="shared" si="0"/>
        <v>61</v>
      </c>
      <c r="D70" s="2"/>
      <c r="E70" s="1"/>
      <c r="F70" s="3"/>
      <c r="G70" s="4"/>
      <c r="H70" s="72"/>
      <c r="I70" s="1"/>
      <c r="J70" s="4"/>
    </row>
    <row r="71" spans="1:10" ht="20.100000000000001" hidden="1" customHeight="1">
      <c r="A71" s="7"/>
      <c r="B71" s="7"/>
      <c r="C71" s="13">
        <f t="shared" si="0"/>
        <v>62</v>
      </c>
      <c r="D71" s="2"/>
      <c r="E71" s="1"/>
      <c r="F71" s="3"/>
      <c r="G71" s="4"/>
      <c r="H71" s="72"/>
      <c r="I71" s="1"/>
      <c r="J71" s="4"/>
    </row>
    <row r="72" spans="1:10" ht="20.100000000000001" hidden="1" customHeight="1">
      <c r="A72" s="7"/>
      <c r="B72" s="7"/>
      <c r="C72" s="13">
        <f t="shared" si="0"/>
        <v>63</v>
      </c>
      <c r="D72" s="2"/>
      <c r="E72" s="1"/>
      <c r="F72" s="3"/>
      <c r="G72" s="4"/>
      <c r="H72" s="72"/>
      <c r="I72" s="1"/>
      <c r="J72" s="4"/>
    </row>
    <row r="73" spans="1:10" ht="20.100000000000001" hidden="1" customHeight="1">
      <c r="A73" s="7"/>
      <c r="B73" s="7"/>
      <c r="C73" s="13">
        <f t="shared" si="0"/>
        <v>64</v>
      </c>
      <c r="D73" s="2"/>
      <c r="E73" s="1"/>
      <c r="F73" s="3"/>
      <c r="G73" s="4"/>
      <c r="H73" s="72"/>
      <c r="I73" s="1"/>
      <c r="J73" s="4"/>
    </row>
    <row r="74" spans="1:10" ht="20.100000000000001" hidden="1" customHeight="1">
      <c r="A74" s="7"/>
      <c r="B74" s="7"/>
      <c r="C74" s="13">
        <f t="shared" si="0"/>
        <v>65</v>
      </c>
      <c r="D74" s="2"/>
      <c r="E74" s="1"/>
      <c r="F74" s="3"/>
      <c r="G74" s="4"/>
      <c r="H74" s="72"/>
      <c r="I74" s="1"/>
      <c r="J74" s="4"/>
    </row>
    <row r="75" spans="1:10" ht="20.100000000000001" hidden="1" customHeight="1">
      <c r="A75" s="7"/>
      <c r="B75" s="7"/>
      <c r="C75" s="13">
        <f t="shared" si="0"/>
        <v>66</v>
      </c>
      <c r="D75" s="2"/>
      <c r="E75" s="1"/>
      <c r="F75" s="3"/>
      <c r="G75" s="4"/>
      <c r="H75" s="72"/>
      <c r="I75" s="1"/>
      <c r="J75" s="4"/>
    </row>
    <row r="76" spans="1:10" ht="20.100000000000001" hidden="1" customHeight="1">
      <c r="A76" s="7"/>
      <c r="B76" s="7"/>
      <c r="C76" s="13">
        <f t="shared" ref="C76:C139" si="1">C75+1</f>
        <v>67</v>
      </c>
      <c r="D76" s="2"/>
      <c r="E76" s="1"/>
      <c r="F76" s="3"/>
      <c r="G76" s="4"/>
      <c r="H76" s="72"/>
      <c r="I76" s="1"/>
      <c r="J76" s="4"/>
    </row>
    <row r="77" spans="1:10" ht="20.100000000000001" hidden="1" customHeight="1">
      <c r="A77" s="7"/>
      <c r="B77" s="7"/>
      <c r="C77" s="13">
        <f t="shared" si="1"/>
        <v>68</v>
      </c>
      <c r="D77" s="2"/>
      <c r="E77" s="1"/>
      <c r="F77" s="3"/>
      <c r="G77" s="4"/>
      <c r="H77" s="72"/>
      <c r="I77" s="1"/>
      <c r="J77" s="4"/>
    </row>
    <row r="78" spans="1:10" ht="20.100000000000001" hidden="1" customHeight="1">
      <c r="A78" s="7"/>
      <c r="B78" s="7"/>
      <c r="C78" s="13">
        <f t="shared" si="1"/>
        <v>69</v>
      </c>
      <c r="D78" s="2"/>
      <c r="E78" s="1"/>
      <c r="F78" s="3"/>
      <c r="G78" s="4"/>
      <c r="H78" s="72"/>
      <c r="I78" s="1"/>
      <c r="J78" s="4"/>
    </row>
    <row r="79" spans="1:10" ht="20.100000000000001" hidden="1" customHeight="1">
      <c r="A79" s="7"/>
      <c r="B79" s="7"/>
      <c r="C79" s="13">
        <f t="shared" si="1"/>
        <v>70</v>
      </c>
      <c r="D79" s="2"/>
      <c r="E79" s="1"/>
      <c r="F79" s="3"/>
      <c r="G79" s="4"/>
      <c r="H79" s="72"/>
      <c r="I79" s="1"/>
      <c r="J79" s="4"/>
    </row>
    <row r="80" spans="1:10" ht="20.100000000000001" hidden="1" customHeight="1">
      <c r="A80" s="7"/>
      <c r="B80" s="7"/>
      <c r="C80" s="13">
        <f t="shared" si="1"/>
        <v>71</v>
      </c>
      <c r="D80" s="2"/>
      <c r="E80" s="1"/>
      <c r="F80" s="3"/>
      <c r="G80" s="4"/>
      <c r="H80" s="72"/>
      <c r="I80" s="1"/>
      <c r="J80" s="4"/>
    </row>
    <row r="81" spans="1:10" ht="20.100000000000001" hidden="1" customHeight="1">
      <c r="A81" s="7"/>
      <c r="B81" s="7"/>
      <c r="C81" s="13">
        <f t="shared" si="1"/>
        <v>72</v>
      </c>
      <c r="D81" s="2"/>
      <c r="E81" s="1"/>
      <c r="F81" s="3"/>
      <c r="G81" s="4"/>
      <c r="H81" s="72"/>
      <c r="I81" s="1"/>
      <c r="J81" s="4"/>
    </row>
    <row r="82" spans="1:10" ht="20.100000000000001" hidden="1" customHeight="1">
      <c r="A82" s="7"/>
      <c r="B82" s="7"/>
      <c r="C82" s="13">
        <f t="shared" si="1"/>
        <v>73</v>
      </c>
      <c r="D82" s="2"/>
      <c r="E82" s="1"/>
      <c r="F82" s="3"/>
      <c r="G82" s="4"/>
      <c r="H82" s="72"/>
      <c r="I82" s="1"/>
      <c r="J82" s="4"/>
    </row>
    <row r="83" spans="1:10" ht="20.100000000000001" hidden="1" customHeight="1">
      <c r="A83" s="7"/>
      <c r="B83" s="7"/>
      <c r="C83" s="13">
        <f t="shared" si="1"/>
        <v>74</v>
      </c>
      <c r="D83" s="2"/>
      <c r="E83" s="1"/>
      <c r="F83" s="3"/>
      <c r="G83" s="4"/>
      <c r="H83" s="72"/>
      <c r="I83" s="1"/>
      <c r="J83" s="4"/>
    </row>
    <row r="84" spans="1:10" ht="20.100000000000001" hidden="1" customHeight="1">
      <c r="A84" s="7"/>
      <c r="B84" s="7"/>
      <c r="C84" s="13">
        <f t="shared" si="1"/>
        <v>75</v>
      </c>
      <c r="D84" s="2"/>
      <c r="E84" s="1"/>
      <c r="F84" s="3"/>
      <c r="G84" s="4"/>
      <c r="H84" s="72"/>
      <c r="I84" s="1"/>
      <c r="J84" s="4"/>
    </row>
    <row r="85" spans="1:10" ht="20.100000000000001" hidden="1" customHeight="1">
      <c r="A85" s="7"/>
      <c r="B85" s="7"/>
      <c r="C85" s="13">
        <f t="shared" si="1"/>
        <v>76</v>
      </c>
      <c r="D85" s="2"/>
      <c r="E85" s="1"/>
      <c r="F85" s="3"/>
      <c r="G85" s="4"/>
      <c r="H85" s="72"/>
      <c r="I85" s="1"/>
      <c r="J85" s="4"/>
    </row>
    <row r="86" spans="1:10" ht="20.100000000000001" hidden="1" customHeight="1">
      <c r="A86" s="7"/>
      <c r="B86" s="7"/>
      <c r="C86" s="13">
        <f t="shared" si="1"/>
        <v>77</v>
      </c>
      <c r="D86" s="2"/>
      <c r="E86" s="1"/>
      <c r="F86" s="3"/>
      <c r="G86" s="4"/>
      <c r="H86" s="72"/>
      <c r="I86" s="1"/>
      <c r="J86" s="4"/>
    </row>
    <row r="87" spans="1:10" ht="20.100000000000001" hidden="1" customHeight="1">
      <c r="A87" s="7"/>
      <c r="B87" s="7"/>
      <c r="C87" s="13">
        <f t="shared" si="1"/>
        <v>78</v>
      </c>
      <c r="D87" s="2"/>
      <c r="E87" s="1"/>
      <c r="F87" s="3"/>
      <c r="G87" s="4"/>
      <c r="H87" s="72"/>
      <c r="I87" s="1"/>
      <c r="J87" s="4"/>
    </row>
    <row r="88" spans="1:10" ht="20.100000000000001" hidden="1" customHeight="1">
      <c r="A88" s="7"/>
      <c r="B88" s="7"/>
      <c r="C88" s="13">
        <f t="shared" si="1"/>
        <v>79</v>
      </c>
      <c r="D88" s="2"/>
      <c r="E88" s="1"/>
      <c r="F88" s="3"/>
      <c r="G88" s="4"/>
      <c r="H88" s="72"/>
      <c r="I88" s="1"/>
      <c r="J88" s="4"/>
    </row>
    <row r="89" spans="1:10" ht="20.100000000000001" hidden="1" customHeight="1">
      <c r="A89" s="7"/>
      <c r="B89" s="7"/>
      <c r="C89" s="13">
        <f t="shared" si="1"/>
        <v>80</v>
      </c>
      <c r="D89" s="2"/>
      <c r="E89" s="1"/>
      <c r="F89" s="3"/>
      <c r="G89" s="4"/>
      <c r="H89" s="72"/>
      <c r="I89" s="1"/>
      <c r="J89" s="4"/>
    </row>
    <row r="90" spans="1:10" ht="20.100000000000001" hidden="1" customHeight="1">
      <c r="A90" s="7"/>
      <c r="B90" s="7"/>
      <c r="C90" s="13">
        <f t="shared" si="1"/>
        <v>81</v>
      </c>
      <c r="D90" s="2"/>
      <c r="E90" s="1"/>
      <c r="F90" s="3"/>
      <c r="G90" s="4"/>
      <c r="H90" s="72"/>
      <c r="I90" s="1"/>
      <c r="J90" s="4"/>
    </row>
    <row r="91" spans="1:10" ht="20.100000000000001" hidden="1" customHeight="1">
      <c r="A91" s="7"/>
      <c r="B91" s="7"/>
      <c r="C91" s="13">
        <f t="shared" si="1"/>
        <v>82</v>
      </c>
      <c r="D91" s="2"/>
      <c r="E91" s="1"/>
      <c r="F91" s="3"/>
      <c r="G91" s="4"/>
      <c r="H91" s="72"/>
      <c r="I91" s="1"/>
      <c r="J91" s="4"/>
    </row>
    <row r="92" spans="1:10" ht="20.100000000000001" hidden="1" customHeight="1">
      <c r="A92" s="7"/>
      <c r="B92" s="7"/>
      <c r="C92" s="13">
        <f t="shared" si="1"/>
        <v>83</v>
      </c>
      <c r="D92" s="2"/>
      <c r="E92" s="1"/>
      <c r="F92" s="3"/>
      <c r="G92" s="4"/>
      <c r="H92" s="72"/>
      <c r="I92" s="1"/>
      <c r="J92" s="4"/>
    </row>
    <row r="93" spans="1:10" ht="20.100000000000001" hidden="1" customHeight="1">
      <c r="A93" s="7"/>
      <c r="B93" s="7"/>
      <c r="C93" s="13">
        <f t="shared" si="1"/>
        <v>84</v>
      </c>
      <c r="D93" s="2"/>
      <c r="E93" s="1"/>
      <c r="F93" s="3"/>
      <c r="G93" s="4"/>
      <c r="H93" s="72"/>
      <c r="I93" s="1"/>
      <c r="J93" s="4"/>
    </row>
    <row r="94" spans="1:10" ht="20.100000000000001" hidden="1" customHeight="1">
      <c r="A94" s="7"/>
      <c r="B94" s="7"/>
      <c r="C94" s="13">
        <f t="shared" si="1"/>
        <v>85</v>
      </c>
      <c r="D94" s="2"/>
      <c r="E94" s="1"/>
      <c r="F94" s="3"/>
      <c r="G94" s="4"/>
      <c r="H94" s="72"/>
      <c r="I94" s="1"/>
      <c r="J94" s="4"/>
    </row>
    <row r="95" spans="1:10" ht="20.100000000000001" hidden="1" customHeight="1">
      <c r="A95" s="7"/>
      <c r="B95" s="7"/>
      <c r="C95" s="13">
        <f t="shared" si="1"/>
        <v>86</v>
      </c>
      <c r="D95" s="2"/>
      <c r="E95" s="1"/>
      <c r="F95" s="3"/>
      <c r="G95" s="4"/>
      <c r="H95" s="72"/>
      <c r="I95" s="1"/>
      <c r="J95" s="4"/>
    </row>
    <row r="96" spans="1:10" ht="20.100000000000001" hidden="1" customHeight="1">
      <c r="A96" s="7"/>
      <c r="B96" s="7"/>
      <c r="C96" s="13">
        <f t="shared" si="1"/>
        <v>87</v>
      </c>
      <c r="D96" s="2"/>
      <c r="E96" s="1"/>
      <c r="F96" s="3"/>
      <c r="G96" s="4"/>
      <c r="H96" s="72"/>
      <c r="I96" s="1"/>
      <c r="J96" s="4"/>
    </row>
    <row r="97" spans="1:10" ht="20.100000000000001" hidden="1" customHeight="1">
      <c r="A97" s="7"/>
      <c r="B97" s="7"/>
      <c r="C97" s="13">
        <f t="shared" si="1"/>
        <v>88</v>
      </c>
      <c r="D97" s="2"/>
      <c r="E97" s="1"/>
      <c r="F97" s="3"/>
      <c r="G97" s="4"/>
      <c r="H97" s="72"/>
      <c r="I97" s="1"/>
      <c r="J97" s="4"/>
    </row>
    <row r="98" spans="1:10" ht="20.100000000000001" hidden="1" customHeight="1">
      <c r="A98" s="7"/>
      <c r="B98" s="7"/>
      <c r="C98" s="13">
        <f t="shared" si="1"/>
        <v>89</v>
      </c>
      <c r="D98" s="2"/>
      <c r="E98" s="1"/>
      <c r="F98" s="3"/>
      <c r="G98" s="4"/>
      <c r="H98" s="72"/>
      <c r="I98" s="1"/>
      <c r="J98" s="4"/>
    </row>
    <row r="99" spans="1:10" ht="20.100000000000001" hidden="1" customHeight="1">
      <c r="A99" s="7"/>
      <c r="B99" s="7"/>
      <c r="C99" s="13">
        <f t="shared" si="1"/>
        <v>90</v>
      </c>
      <c r="D99" s="2"/>
      <c r="E99" s="1"/>
      <c r="F99" s="3"/>
      <c r="G99" s="4"/>
      <c r="H99" s="72"/>
      <c r="I99" s="1"/>
      <c r="J99" s="4"/>
    </row>
    <row r="100" spans="1:10" ht="20.100000000000001" hidden="1" customHeight="1">
      <c r="A100" s="7"/>
      <c r="B100" s="7"/>
      <c r="C100" s="13">
        <f t="shared" si="1"/>
        <v>91</v>
      </c>
      <c r="D100" s="2"/>
      <c r="E100" s="1"/>
      <c r="F100" s="3"/>
      <c r="G100" s="4"/>
      <c r="H100" s="72"/>
      <c r="I100" s="1"/>
      <c r="J100" s="4"/>
    </row>
    <row r="101" spans="1:10" ht="20.100000000000001" hidden="1" customHeight="1">
      <c r="A101" s="7"/>
      <c r="B101" s="7"/>
      <c r="C101" s="13">
        <f t="shared" si="1"/>
        <v>92</v>
      </c>
      <c r="D101" s="2"/>
      <c r="E101" s="1"/>
      <c r="F101" s="3"/>
      <c r="G101" s="4"/>
      <c r="H101" s="72"/>
      <c r="I101" s="1"/>
      <c r="J101" s="4"/>
    </row>
    <row r="102" spans="1:10" ht="20.100000000000001" hidden="1" customHeight="1">
      <c r="A102" s="7"/>
      <c r="B102" s="7"/>
      <c r="C102" s="13">
        <f t="shared" si="1"/>
        <v>93</v>
      </c>
      <c r="D102" s="2"/>
      <c r="E102" s="1"/>
      <c r="F102" s="3"/>
      <c r="G102" s="4"/>
      <c r="H102" s="72"/>
      <c r="I102" s="1"/>
      <c r="J102" s="4"/>
    </row>
    <row r="103" spans="1:10" ht="20.100000000000001" hidden="1" customHeight="1">
      <c r="A103" s="7"/>
      <c r="B103" s="7"/>
      <c r="C103" s="13">
        <f t="shared" si="1"/>
        <v>94</v>
      </c>
      <c r="D103" s="2"/>
      <c r="E103" s="1"/>
      <c r="F103" s="3"/>
      <c r="G103" s="4"/>
      <c r="H103" s="72"/>
      <c r="I103" s="1"/>
      <c r="J103" s="4"/>
    </row>
    <row r="104" spans="1:10" ht="20.100000000000001" hidden="1" customHeight="1">
      <c r="A104" s="7"/>
      <c r="B104" s="7"/>
      <c r="C104" s="13">
        <f t="shared" si="1"/>
        <v>95</v>
      </c>
      <c r="D104" s="2"/>
      <c r="E104" s="1"/>
      <c r="F104" s="3"/>
      <c r="G104" s="4"/>
      <c r="H104" s="72"/>
      <c r="I104" s="1"/>
      <c r="J104" s="4"/>
    </row>
    <row r="105" spans="1:10" ht="20.100000000000001" hidden="1" customHeight="1">
      <c r="A105" s="7"/>
      <c r="B105" s="7"/>
      <c r="C105" s="13">
        <f t="shared" si="1"/>
        <v>96</v>
      </c>
      <c r="D105" s="2"/>
      <c r="E105" s="1"/>
      <c r="F105" s="3"/>
      <c r="G105" s="4"/>
      <c r="H105" s="72"/>
      <c r="I105" s="1"/>
      <c r="J105" s="4"/>
    </row>
    <row r="106" spans="1:10" ht="20.100000000000001" hidden="1" customHeight="1">
      <c r="A106" s="7"/>
      <c r="B106" s="7"/>
      <c r="C106" s="13">
        <f t="shared" si="1"/>
        <v>97</v>
      </c>
      <c r="D106" s="2"/>
      <c r="E106" s="1"/>
      <c r="F106" s="3"/>
      <c r="G106" s="4"/>
      <c r="H106" s="72"/>
      <c r="I106" s="1"/>
      <c r="J106" s="4"/>
    </row>
    <row r="107" spans="1:10" ht="20.100000000000001" hidden="1" customHeight="1">
      <c r="A107" s="7"/>
      <c r="B107" s="7"/>
      <c r="C107" s="13">
        <f t="shared" si="1"/>
        <v>98</v>
      </c>
      <c r="D107" s="2"/>
      <c r="E107" s="1"/>
      <c r="F107" s="3"/>
      <c r="G107" s="4"/>
      <c r="H107" s="72"/>
      <c r="I107" s="1"/>
      <c r="J107" s="4"/>
    </row>
    <row r="108" spans="1:10" ht="20.100000000000001" hidden="1" customHeight="1">
      <c r="A108" s="7"/>
      <c r="B108" s="7"/>
      <c r="C108" s="13">
        <f t="shared" si="1"/>
        <v>99</v>
      </c>
      <c r="D108" s="2"/>
      <c r="E108" s="1"/>
      <c r="F108" s="3"/>
      <c r="G108" s="4"/>
      <c r="H108" s="72"/>
      <c r="I108" s="1"/>
      <c r="J108" s="4"/>
    </row>
    <row r="109" spans="1:10" ht="20.100000000000001" hidden="1" customHeight="1">
      <c r="A109" s="7"/>
      <c r="B109" s="7"/>
      <c r="C109" s="13">
        <f t="shared" si="1"/>
        <v>100</v>
      </c>
      <c r="D109" s="2"/>
      <c r="E109" s="1"/>
      <c r="F109" s="3"/>
      <c r="G109" s="4"/>
      <c r="H109" s="72"/>
      <c r="I109" s="1"/>
      <c r="J109" s="4"/>
    </row>
    <row r="110" spans="1:10" ht="20.100000000000001" hidden="1" customHeight="1">
      <c r="A110" s="7"/>
      <c r="B110" s="7"/>
      <c r="C110" s="13">
        <f t="shared" si="1"/>
        <v>101</v>
      </c>
      <c r="D110" s="2"/>
      <c r="E110" s="1"/>
      <c r="F110" s="3"/>
      <c r="G110" s="4"/>
      <c r="H110" s="72"/>
      <c r="I110" s="1"/>
      <c r="J110" s="4"/>
    </row>
    <row r="111" spans="1:10" ht="20.100000000000001" hidden="1" customHeight="1">
      <c r="A111" s="7"/>
      <c r="B111" s="7"/>
      <c r="C111" s="13">
        <f t="shared" si="1"/>
        <v>102</v>
      </c>
      <c r="D111" s="2"/>
      <c r="E111" s="1"/>
      <c r="F111" s="3"/>
      <c r="G111" s="4"/>
      <c r="H111" s="72"/>
      <c r="I111" s="1"/>
      <c r="J111" s="4"/>
    </row>
    <row r="112" spans="1:10" ht="20.100000000000001" hidden="1" customHeight="1">
      <c r="A112" s="7"/>
      <c r="B112" s="7"/>
      <c r="C112" s="13">
        <f t="shared" si="1"/>
        <v>103</v>
      </c>
      <c r="D112" s="2"/>
      <c r="E112" s="1"/>
      <c r="F112" s="3"/>
      <c r="G112" s="4"/>
      <c r="H112" s="72"/>
      <c r="I112" s="1"/>
      <c r="J112" s="4"/>
    </row>
    <row r="113" spans="1:10" ht="20.100000000000001" hidden="1" customHeight="1">
      <c r="A113" s="7"/>
      <c r="B113" s="7"/>
      <c r="C113" s="13">
        <f t="shared" si="1"/>
        <v>104</v>
      </c>
      <c r="D113" s="2"/>
      <c r="E113" s="1"/>
      <c r="F113" s="3"/>
      <c r="G113" s="4"/>
      <c r="H113" s="72"/>
      <c r="I113" s="1"/>
      <c r="J113" s="4"/>
    </row>
    <row r="114" spans="1:10" ht="20.100000000000001" hidden="1" customHeight="1">
      <c r="A114" s="7"/>
      <c r="B114" s="7"/>
      <c r="C114" s="13">
        <f t="shared" si="1"/>
        <v>105</v>
      </c>
      <c r="D114" s="2"/>
      <c r="E114" s="1"/>
      <c r="F114" s="3"/>
      <c r="G114" s="4"/>
      <c r="H114" s="72"/>
      <c r="I114" s="1"/>
      <c r="J114" s="4"/>
    </row>
    <row r="115" spans="1:10" ht="20.100000000000001" hidden="1" customHeight="1">
      <c r="A115" s="7"/>
      <c r="B115" s="7"/>
      <c r="C115" s="13">
        <f t="shared" si="1"/>
        <v>106</v>
      </c>
      <c r="D115" s="2"/>
      <c r="E115" s="1"/>
      <c r="F115" s="3"/>
      <c r="G115" s="4"/>
      <c r="H115" s="72"/>
      <c r="I115" s="1"/>
      <c r="J115" s="4"/>
    </row>
    <row r="116" spans="1:10" ht="20.100000000000001" hidden="1" customHeight="1">
      <c r="A116" s="7"/>
      <c r="B116" s="7"/>
      <c r="C116" s="13">
        <f t="shared" si="1"/>
        <v>107</v>
      </c>
      <c r="D116" s="2"/>
      <c r="E116" s="1"/>
      <c r="F116" s="3"/>
      <c r="G116" s="4"/>
      <c r="H116" s="72"/>
      <c r="I116" s="1"/>
      <c r="J116" s="4"/>
    </row>
    <row r="117" spans="1:10" ht="20.100000000000001" hidden="1" customHeight="1">
      <c r="A117" s="7"/>
      <c r="B117" s="7"/>
      <c r="C117" s="13">
        <f t="shared" si="1"/>
        <v>108</v>
      </c>
      <c r="D117" s="2"/>
      <c r="E117" s="1"/>
      <c r="F117" s="3"/>
      <c r="G117" s="4"/>
      <c r="H117" s="72"/>
      <c r="I117" s="1"/>
      <c r="J117" s="4"/>
    </row>
    <row r="118" spans="1:10" ht="20.100000000000001" hidden="1" customHeight="1">
      <c r="A118" s="7"/>
      <c r="B118" s="7"/>
      <c r="C118" s="13">
        <f t="shared" si="1"/>
        <v>109</v>
      </c>
      <c r="D118" s="2"/>
      <c r="E118" s="1"/>
      <c r="F118" s="3"/>
      <c r="G118" s="4"/>
      <c r="H118" s="72"/>
      <c r="I118" s="1"/>
      <c r="J118" s="4"/>
    </row>
    <row r="119" spans="1:10" ht="20.100000000000001" hidden="1" customHeight="1">
      <c r="A119" s="7"/>
      <c r="B119" s="7"/>
      <c r="C119" s="13">
        <f t="shared" si="1"/>
        <v>110</v>
      </c>
      <c r="D119" s="2"/>
      <c r="E119" s="1"/>
      <c r="F119" s="3"/>
      <c r="G119" s="4"/>
      <c r="H119" s="72"/>
      <c r="I119" s="1"/>
      <c r="J119" s="4"/>
    </row>
    <row r="120" spans="1:10" ht="20.100000000000001" hidden="1" customHeight="1">
      <c r="A120" s="7"/>
      <c r="B120" s="7"/>
      <c r="C120" s="13">
        <f t="shared" si="1"/>
        <v>111</v>
      </c>
      <c r="D120" s="2"/>
      <c r="E120" s="1"/>
      <c r="F120" s="3"/>
      <c r="G120" s="4"/>
      <c r="H120" s="72"/>
      <c r="I120" s="1"/>
      <c r="J120" s="4"/>
    </row>
    <row r="121" spans="1:10" ht="20.100000000000001" hidden="1" customHeight="1">
      <c r="A121" s="7"/>
      <c r="B121" s="7"/>
      <c r="C121" s="13">
        <f t="shared" si="1"/>
        <v>112</v>
      </c>
      <c r="D121" s="2"/>
      <c r="E121" s="1"/>
      <c r="F121" s="3"/>
      <c r="G121" s="4"/>
      <c r="H121" s="72"/>
      <c r="I121" s="1"/>
      <c r="J121" s="4"/>
    </row>
    <row r="122" spans="1:10" ht="20.100000000000001" hidden="1" customHeight="1">
      <c r="A122" s="7"/>
      <c r="B122" s="7"/>
      <c r="C122" s="13">
        <f t="shared" si="1"/>
        <v>113</v>
      </c>
      <c r="D122" s="2"/>
      <c r="E122" s="1"/>
      <c r="F122" s="3"/>
      <c r="G122" s="4"/>
      <c r="H122" s="72"/>
      <c r="I122" s="1"/>
      <c r="J122" s="4"/>
    </row>
    <row r="123" spans="1:10" ht="20.100000000000001" hidden="1" customHeight="1">
      <c r="A123" s="7"/>
      <c r="B123" s="7"/>
      <c r="C123" s="13">
        <f t="shared" si="1"/>
        <v>114</v>
      </c>
      <c r="D123" s="2"/>
      <c r="E123" s="1"/>
      <c r="F123" s="3"/>
      <c r="G123" s="4"/>
      <c r="H123" s="72"/>
      <c r="I123" s="1"/>
      <c r="J123" s="4"/>
    </row>
    <row r="124" spans="1:10" ht="20.100000000000001" hidden="1" customHeight="1">
      <c r="A124" s="7"/>
      <c r="B124" s="7"/>
      <c r="C124" s="13">
        <f t="shared" si="1"/>
        <v>115</v>
      </c>
      <c r="D124" s="2"/>
      <c r="E124" s="1"/>
      <c r="F124" s="3"/>
      <c r="G124" s="4"/>
      <c r="H124" s="72"/>
      <c r="I124" s="1"/>
      <c r="J124" s="4"/>
    </row>
    <row r="125" spans="1:10" ht="20.100000000000001" hidden="1" customHeight="1">
      <c r="A125" s="7"/>
      <c r="B125" s="7"/>
      <c r="C125" s="13">
        <f t="shared" si="1"/>
        <v>116</v>
      </c>
      <c r="D125" s="2"/>
      <c r="E125" s="1"/>
      <c r="F125" s="3"/>
      <c r="G125" s="4"/>
      <c r="H125" s="72"/>
      <c r="I125" s="1"/>
      <c r="J125" s="4"/>
    </row>
    <row r="126" spans="1:10" ht="20.100000000000001" hidden="1" customHeight="1">
      <c r="A126" s="7"/>
      <c r="B126" s="7"/>
      <c r="C126" s="13">
        <f t="shared" si="1"/>
        <v>117</v>
      </c>
      <c r="D126" s="2"/>
      <c r="E126" s="1"/>
      <c r="F126" s="3"/>
      <c r="G126" s="4"/>
      <c r="H126" s="72"/>
      <c r="I126" s="1"/>
      <c r="J126" s="4"/>
    </row>
    <row r="127" spans="1:10" ht="20.100000000000001" hidden="1" customHeight="1">
      <c r="A127" s="7"/>
      <c r="B127" s="7"/>
      <c r="C127" s="13">
        <f t="shared" si="1"/>
        <v>118</v>
      </c>
      <c r="D127" s="2"/>
      <c r="E127" s="1"/>
      <c r="F127" s="3"/>
      <c r="G127" s="4"/>
      <c r="H127" s="72"/>
      <c r="I127" s="1"/>
      <c r="J127" s="4"/>
    </row>
    <row r="128" spans="1:10" ht="20.100000000000001" hidden="1" customHeight="1">
      <c r="A128" s="7"/>
      <c r="B128" s="7"/>
      <c r="C128" s="13">
        <f t="shared" si="1"/>
        <v>119</v>
      </c>
      <c r="D128" s="2"/>
      <c r="E128" s="1"/>
      <c r="F128" s="3"/>
      <c r="G128" s="4"/>
      <c r="H128" s="72"/>
      <c r="I128" s="1"/>
      <c r="J128" s="4"/>
    </row>
    <row r="129" spans="1:10" ht="20.100000000000001" hidden="1" customHeight="1">
      <c r="A129" s="7"/>
      <c r="B129" s="7"/>
      <c r="C129" s="13">
        <f t="shared" si="1"/>
        <v>120</v>
      </c>
      <c r="D129" s="2"/>
      <c r="E129" s="1"/>
      <c r="F129" s="3"/>
      <c r="G129" s="4"/>
      <c r="H129" s="72"/>
      <c r="I129" s="1"/>
      <c r="J129" s="4"/>
    </row>
    <row r="130" spans="1:10" ht="20.100000000000001" hidden="1" customHeight="1">
      <c r="A130" s="7"/>
      <c r="B130" s="7"/>
      <c r="C130" s="13">
        <f t="shared" si="1"/>
        <v>121</v>
      </c>
      <c r="D130" s="2"/>
      <c r="E130" s="1"/>
      <c r="F130" s="3"/>
      <c r="G130" s="4"/>
      <c r="H130" s="72"/>
      <c r="I130" s="1"/>
      <c r="J130" s="4"/>
    </row>
    <row r="131" spans="1:10" ht="20.100000000000001" hidden="1" customHeight="1">
      <c r="A131" s="7"/>
      <c r="B131" s="7"/>
      <c r="C131" s="13">
        <f t="shared" si="1"/>
        <v>122</v>
      </c>
      <c r="D131" s="2"/>
      <c r="E131" s="1"/>
      <c r="F131" s="3"/>
      <c r="G131" s="4"/>
      <c r="H131" s="72"/>
      <c r="I131" s="1"/>
      <c r="J131" s="4"/>
    </row>
    <row r="132" spans="1:10" ht="20.100000000000001" hidden="1" customHeight="1">
      <c r="A132" s="7"/>
      <c r="B132" s="7"/>
      <c r="C132" s="13">
        <f t="shared" si="1"/>
        <v>123</v>
      </c>
      <c r="D132" s="2"/>
      <c r="E132" s="1"/>
      <c r="F132" s="3"/>
      <c r="G132" s="4"/>
      <c r="H132" s="72"/>
      <c r="I132" s="1"/>
      <c r="J132" s="4"/>
    </row>
    <row r="133" spans="1:10" ht="20.100000000000001" hidden="1" customHeight="1">
      <c r="A133" s="7"/>
      <c r="B133" s="7"/>
      <c r="C133" s="13">
        <f t="shared" si="1"/>
        <v>124</v>
      </c>
      <c r="D133" s="2"/>
      <c r="E133" s="1"/>
      <c r="F133" s="3"/>
      <c r="G133" s="4"/>
      <c r="H133" s="72"/>
      <c r="I133" s="1"/>
      <c r="J133" s="4"/>
    </row>
    <row r="134" spans="1:10" ht="20.100000000000001" hidden="1" customHeight="1">
      <c r="A134" s="7"/>
      <c r="B134" s="7"/>
      <c r="C134" s="13">
        <f t="shared" si="1"/>
        <v>125</v>
      </c>
      <c r="D134" s="2"/>
      <c r="E134" s="1"/>
      <c r="F134" s="3"/>
      <c r="G134" s="4"/>
      <c r="H134" s="72"/>
      <c r="I134" s="1"/>
      <c r="J134" s="4"/>
    </row>
    <row r="135" spans="1:10" ht="20.100000000000001" hidden="1" customHeight="1">
      <c r="A135" s="7"/>
      <c r="B135" s="7"/>
      <c r="C135" s="13">
        <f t="shared" si="1"/>
        <v>126</v>
      </c>
      <c r="D135" s="2"/>
      <c r="E135" s="1"/>
      <c r="F135" s="3"/>
      <c r="G135" s="4"/>
      <c r="H135" s="72"/>
      <c r="I135" s="1"/>
      <c r="J135" s="4"/>
    </row>
    <row r="136" spans="1:10" ht="20.100000000000001" hidden="1" customHeight="1">
      <c r="A136" s="7"/>
      <c r="B136" s="7"/>
      <c r="C136" s="13">
        <f t="shared" si="1"/>
        <v>127</v>
      </c>
      <c r="D136" s="2"/>
      <c r="E136" s="1"/>
      <c r="F136" s="3"/>
      <c r="G136" s="4"/>
      <c r="H136" s="72"/>
      <c r="I136" s="1"/>
      <c r="J136" s="4"/>
    </row>
    <row r="137" spans="1:10" ht="20.100000000000001" hidden="1" customHeight="1">
      <c r="A137" s="7"/>
      <c r="B137" s="7"/>
      <c r="C137" s="13">
        <f t="shared" si="1"/>
        <v>128</v>
      </c>
      <c r="D137" s="2"/>
      <c r="E137" s="1"/>
      <c r="F137" s="3"/>
      <c r="G137" s="4"/>
      <c r="H137" s="72"/>
      <c r="I137" s="1"/>
      <c r="J137" s="4"/>
    </row>
    <row r="138" spans="1:10" ht="20.100000000000001" hidden="1" customHeight="1">
      <c r="A138" s="7"/>
      <c r="B138" s="7"/>
      <c r="C138" s="13">
        <f t="shared" si="1"/>
        <v>129</v>
      </c>
      <c r="D138" s="2"/>
      <c r="E138" s="1"/>
      <c r="F138" s="3"/>
      <c r="G138" s="4"/>
      <c r="H138" s="72"/>
      <c r="I138" s="1"/>
      <c r="J138" s="4"/>
    </row>
    <row r="139" spans="1:10" ht="20.100000000000001" hidden="1" customHeight="1">
      <c r="A139" s="7"/>
      <c r="B139" s="7"/>
      <c r="C139" s="13">
        <f t="shared" si="1"/>
        <v>130</v>
      </c>
      <c r="D139" s="2"/>
      <c r="E139" s="1"/>
      <c r="F139" s="3"/>
      <c r="G139" s="4"/>
      <c r="H139" s="72"/>
      <c r="I139" s="1"/>
      <c r="J139" s="4"/>
    </row>
    <row r="140" spans="1:10" ht="20.100000000000001" hidden="1" customHeight="1">
      <c r="A140" s="7"/>
      <c r="B140" s="7"/>
      <c r="C140" s="13">
        <f t="shared" ref="C140:C203" si="2">C139+1</f>
        <v>131</v>
      </c>
      <c r="D140" s="2"/>
      <c r="E140" s="1"/>
      <c r="F140" s="3"/>
      <c r="G140" s="4"/>
      <c r="H140" s="72"/>
      <c r="I140" s="1"/>
      <c r="J140" s="4"/>
    </row>
    <row r="141" spans="1:10" ht="20.100000000000001" hidden="1" customHeight="1">
      <c r="A141" s="7"/>
      <c r="B141" s="7"/>
      <c r="C141" s="13">
        <f t="shared" si="2"/>
        <v>132</v>
      </c>
      <c r="D141" s="2"/>
      <c r="E141" s="1"/>
      <c r="F141" s="3"/>
      <c r="G141" s="4"/>
      <c r="H141" s="72"/>
      <c r="I141" s="1"/>
      <c r="J141" s="4"/>
    </row>
    <row r="142" spans="1:10" ht="20.100000000000001" hidden="1" customHeight="1">
      <c r="A142" s="7"/>
      <c r="B142" s="7"/>
      <c r="C142" s="13">
        <f t="shared" si="2"/>
        <v>133</v>
      </c>
      <c r="D142" s="2"/>
      <c r="E142" s="1"/>
      <c r="F142" s="3"/>
      <c r="G142" s="4"/>
      <c r="H142" s="72"/>
      <c r="I142" s="1"/>
      <c r="J142" s="4"/>
    </row>
    <row r="143" spans="1:10" ht="20.100000000000001" hidden="1" customHeight="1">
      <c r="A143" s="7"/>
      <c r="B143" s="7"/>
      <c r="C143" s="13">
        <f t="shared" si="2"/>
        <v>134</v>
      </c>
      <c r="D143" s="2"/>
      <c r="E143" s="1"/>
      <c r="F143" s="3"/>
      <c r="G143" s="4"/>
      <c r="H143" s="72"/>
      <c r="I143" s="1"/>
      <c r="J143" s="4"/>
    </row>
    <row r="144" spans="1:10" ht="20.100000000000001" hidden="1" customHeight="1">
      <c r="A144" s="7"/>
      <c r="B144" s="7"/>
      <c r="C144" s="13">
        <f t="shared" si="2"/>
        <v>135</v>
      </c>
      <c r="D144" s="2"/>
      <c r="E144" s="1"/>
      <c r="F144" s="3"/>
      <c r="G144" s="4"/>
      <c r="H144" s="72"/>
      <c r="I144" s="1"/>
      <c r="J144" s="4"/>
    </row>
    <row r="145" spans="1:10" ht="20.100000000000001" hidden="1" customHeight="1">
      <c r="A145" s="7"/>
      <c r="B145" s="7"/>
      <c r="C145" s="13">
        <f t="shared" si="2"/>
        <v>136</v>
      </c>
      <c r="D145" s="2"/>
      <c r="E145" s="1"/>
      <c r="F145" s="3"/>
      <c r="G145" s="4"/>
      <c r="H145" s="72"/>
      <c r="I145" s="1"/>
      <c r="J145" s="4"/>
    </row>
    <row r="146" spans="1:10" ht="20.100000000000001" hidden="1" customHeight="1">
      <c r="A146" s="7"/>
      <c r="B146" s="7"/>
      <c r="C146" s="13">
        <f t="shared" si="2"/>
        <v>137</v>
      </c>
      <c r="D146" s="2"/>
      <c r="E146" s="1"/>
      <c r="F146" s="3"/>
      <c r="G146" s="4"/>
      <c r="H146" s="72"/>
      <c r="I146" s="1"/>
      <c r="J146" s="4"/>
    </row>
    <row r="147" spans="1:10" ht="20.100000000000001" hidden="1" customHeight="1">
      <c r="A147" s="7"/>
      <c r="B147" s="7"/>
      <c r="C147" s="13">
        <f t="shared" si="2"/>
        <v>138</v>
      </c>
      <c r="D147" s="2"/>
      <c r="E147" s="1"/>
      <c r="F147" s="3"/>
      <c r="G147" s="4"/>
      <c r="H147" s="72"/>
      <c r="I147" s="1"/>
      <c r="J147" s="4"/>
    </row>
    <row r="148" spans="1:10" ht="20.100000000000001" hidden="1" customHeight="1">
      <c r="A148" s="7"/>
      <c r="B148" s="7"/>
      <c r="C148" s="13">
        <f t="shared" si="2"/>
        <v>139</v>
      </c>
      <c r="D148" s="2"/>
      <c r="E148" s="1"/>
      <c r="F148" s="3"/>
      <c r="G148" s="4"/>
      <c r="H148" s="72"/>
      <c r="I148" s="1"/>
      <c r="J148" s="4"/>
    </row>
    <row r="149" spans="1:10" ht="20.100000000000001" hidden="1" customHeight="1">
      <c r="A149" s="7"/>
      <c r="B149" s="7"/>
      <c r="C149" s="13">
        <f t="shared" si="2"/>
        <v>140</v>
      </c>
      <c r="D149" s="2"/>
      <c r="E149" s="1"/>
      <c r="F149" s="3"/>
      <c r="G149" s="4"/>
      <c r="H149" s="72"/>
      <c r="I149" s="1"/>
      <c r="J149" s="4"/>
    </row>
    <row r="150" spans="1:10" ht="20.100000000000001" hidden="1" customHeight="1">
      <c r="A150" s="7"/>
      <c r="B150" s="7"/>
      <c r="C150" s="13">
        <f t="shared" si="2"/>
        <v>141</v>
      </c>
      <c r="D150" s="2"/>
      <c r="E150" s="1"/>
      <c r="F150" s="3"/>
      <c r="G150" s="4"/>
      <c r="H150" s="72"/>
      <c r="I150" s="1"/>
      <c r="J150" s="4"/>
    </row>
    <row r="151" spans="1:10" ht="20.100000000000001" hidden="1" customHeight="1">
      <c r="A151" s="7"/>
      <c r="B151" s="7"/>
      <c r="C151" s="13">
        <f t="shared" si="2"/>
        <v>142</v>
      </c>
      <c r="D151" s="2"/>
      <c r="E151" s="1"/>
      <c r="F151" s="3"/>
      <c r="G151" s="4"/>
      <c r="H151" s="72"/>
      <c r="I151" s="1"/>
      <c r="J151" s="4"/>
    </row>
    <row r="152" spans="1:10" ht="20.100000000000001" hidden="1" customHeight="1">
      <c r="A152" s="7"/>
      <c r="B152" s="7"/>
      <c r="C152" s="13">
        <f t="shared" si="2"/>
        <v>143</v>
      </c>
      <c r="D152" s="2"/>
      <c r="E152" s="1"/>
      <c r="F152" s="3"/>
      <c r="G152" s="4"/>
      <c r="H152" s="72"/>
      <c r="I152" s="1"/>
      <c r="J152" s="4"/>
    </row>
    <row r="153" spans="1:10" ht="20.100000000000001" hidden="1" customHeight="1">
      <c r="A153" s="7"/>
      <c r="B153" s="7"/>
      <c r="C153" s="13">
        <f t="shared" si="2"/>
        <v>144</v>
      </c>
      <c r="D153" s="2"/>
      <c r="E153" s="1"/>
      <c r="F153" s="3"/>
      <c r="G153" s="4"/>
      <c r="H153" s="72"/>
      <c r="I153" s="1"/>
      <c r="J153" s="4"/>
    </row>
    <row r="154" spans="1:10" ht="20.100000000000001" hidden="1" customHeight="1">
      <c r="A154" s="7"/>
      <c r="B154" s="7"/>
      <c r="C154" s="13">
        <f t="shared" si="2"/>
        <v>145</v>
      </c>
      <c r="D154" s="2"/>
      <c r="E154" s="1"/>
      <c r="F154" s="3"/>
      <c r="G154" s="4"/>
      <c r="H154" s="72"/>
      <c r="I154" s="1"/>
      <c r="J154" s="4"/>
    </row>
    <row r="155" spans="1:10" ht="20.100000000000001" hidden="1" customHeight="1">
      <c r="A155" s="7"/>
      <c r="B155" s="7"/>
      <c r="C155" s="13">
        <f t="shared" si="2"/>
        <v>146</v>
      </c>
      <c r="D155" s="2"/>
      <c r="E155" s="1"/>
      <c r="F155" s="3"/>
      <c r="G155" s="4"/>
      <c r="H155" s="72"/>
      <c r="I155" s="1"/>
      <c r="J155" s="4"/>
    </row>
    <row r="156" spans="1:10" ht="20.100000000000001" hidden="1" customHeight="1">
      <c r="A156" s="7"/>
      <c r="B156" s="7"/>
      <c r="C156" s="13">
        <f t="shared" si="2"/>
        <v>147</v>
      </c>
      <c r="D156" s="2"/>
      <c r="E156" s="1"/>
      <c r="F156" s="3"/>
      <c r="G156" s="4"/>
      <c r="H156" s="72"/>
      <c r="I156" s="1"/>
      <c r="J156" s="4"/>
    </row>
    <row r="157" spans="1:10" ht="20.100000000000001" hidden="1" customHeight="1">
      <c r="A157" s="7"/>
      <c r="B157" s="7"/>
      <c r="C157" s="13">
        <f t="shared" si="2"/>
        <v>148</v>
      </c>
      <c r="D157" s="2"/>
      <c r="E157" s="1"/>
      <c r="F157" s="3"/>
      <c r="G157" s="4"/>
      <c r="H157" s="72"/>
      <c r="I157" s="1"/>
      <c r="J157" s="4"/>
    </row>
    <row r="158" spans="1:10" ht="20.100000000000001" hidden="1" customHeight="1">
      <c r="A158" s="7"/>
      <c r="B158" s="7"/>
      <c r="C158" s="13">
        <f t="shared" si="2"/>
        <v>149</v>
      </c>
      <c r="D158" s="2"/>
      <c r="E158" s="1"/>
      <c r="F158" s="3"/>
      <c r="G158" s="4"/>
      <c r="H158" s="72"/>
      <c r="I158" s="1"/>
      <c r="J158" s="4"/>
    </row>
    <row r="159" spans="1:10" ht="20.100000000000001" hidden="1" customHeight="1">
      <c r="A159" s="7"/>
      <c r="B159" s="7"/>
      <c r="C159" s="13">
        <f t="shared" si="2"/>
        <v>150</v>
      </c>
      <c r="D159" s="2"/>
      <c r="E159" s="1"/>
      <c r="F159" s="3"/>
      <c r="G159" s="4"/>
      <c r="H159" s="72"/>
      <c r="I159" s="1"/>
      <c r="J159" s="4"/>
    </row>
    <row r="160" spans="1:10" ht="20.100000000000001" hidden="1" customHeight="1">
      <c r="A160" s="7"/>
      <c r="B160" s="7"/>
      <c r="C160" s="13">
        <f t="shared" si="2"/>
        <v>151</v>
      </c>
      <c r="D160" s="2"/>
      <c r="E160" s="1"/>
      <c r="F160" s="3"/>
      <c r="G160" s="4"/>
      <c r="H160" s="72"/>
      <c r="I160" s="1"/>
      <c r="J160" s="4"/>
    </row>
    <row r="161" spans="1:10" ht="20.100000000000001" hidden="1" customHeight="1">
      <c r="A161" s="7"/>
      <c r="B161" s="7"/>
      <c r="C161" s="13">
        <f t="shared" si="2"/>
        <v>152</v>
      </c>
      <c r="D161" s="2"/>
      <c r="E161" s="1"/>
      <c r="F161" s="3"/>
      <c r="G161" s="4"/>
      <c r="H161" s="72"/>
      <c r="I161" s="1"/>
      <c r="J161" s="4"/>
    </row>
    <row r="162" spans="1:10" ht="20.100000000000001" hidden="1" customHeight="1">
      <c r="A162" s="7"/>
      <c r="B162" s="7"/>
      <c r="C162" s="13">
        <f t="shared" si="2"/>
        <v>153</v>
      </c>
      <c r="D162" s="2"/>
      <c r="E162" s="1"/>
      <c r="F162" s="3"/>
      <c r="G162" s="4"/>
      <c r="H162" s="72"/>
      <c r="I162" s="1"/>
      <c r="J162" s="4"/>
    </row>
    <row r="163" spans="1:10" ht="20.100000000000001" hidden="1" customHeight="1">
      <c r="A163" s="7"/>
      <c r="B163" s="7"/>
      <c r="C163" s="13">
        <f t="shared" si="2"/>
        <v>154</v>
      </c>
      <c r="D163" s="2"/>
      <c r="E163" s="1"/>
      <c r="F163" s="3"/>
      <c r="G163" s="4"/>
      <c r="H163" s="72"/>
      <c r="I163" s="1"/>
      <c r="J163" s="4"/>
    </row>
    <row r="164" spans="1:10" ht="20.100000000000001" hidden="1" customHeight="1">
      <c r="A164" s="7"/>
      <c r="B164" s="7"/>
      <c r="C164" s="13">
        <f t="shared" si="2"/>
        <v>155</v>
      </c>
      <c r="D164" s="2"/>
      <c r="E164" s="1"/>
      <c r="F164" s="3"/>
      <c r="G164" s="4"/>
      <c r="H164" s="72"/>
      <c r="I164" s="1"/>
      <c r="J164" s="4"/>
    </row>
    <row r="165" spans="1:10" ht="20.100000000000001" hidden="1" customHeight="1">
      <c r="A165" s="7"/>
      <c r="B165" s="7"/>
      <c r="C165" s="13">
        <f t="shared" si="2"/>
        <v>156</v>
      </c>
      <c r="D165" s="2"/>
      <c r="E165" s="1"/>
      <c r="F165" s="3"/>
      <c r="G165" s="4"/>
      <c r="H165" s="72"/>
      <c r="I165" s="1"/>
      <c r="J165" s="4"/>
    </row>
    <row r="166" spans="1:10" ht="20.100000000000001" hidden="1" customHeight="1">
      <c r="A166" s="7"/>
      <c r="B166" s="7"/>
      <c r="C166" s="13">
        <f t="shared" si="2"/>
        <v>157</v>
      </c>
      <c r="D166" s="2"/>
      <c r="E166" s="1"/>
      <c r="F166" s="3"/>
      <c r="G166" s="4"/>
      <c r="H166" s="72"/>
      <c r="I166" s="1"/>
      <c r="J166" s="4"/>
    </row>
    <row r="167" spans="1:10" ht="20.100000000000001" hidden="1" customHeight="1">
      <c r="A167" s="7"/>
      <c r="B167" s="7"/>
      <c r="C167" s="13">
        <f t="shared" si="2"/>
        <v>158</v>
      </c>
      <c r="D167" s="2"/>
      <c r="E167" s="1"/>
      <c r="F167" s="3"/>
      <c r="G167" s="4"/>
      <c r="H167" s="72"/>
      <c r="I167" s="1"/>
      <c r="J167" s="4"/>
    </row>
    <row r="168" spans="1:10" ht="20.100000000000001" hidden="1" customHeight="1">
      <c r="A168" s="7"/>
      <c r="B168" s="7"/>
      <c r="C168" s="13">
        <f t="shared" si="2"/>
        <v>159</v>
      </c>
      <c r="D168" s="2"/>
      <c r="E168" s="1"/>
      <c r="F168" s="3"/>
      <c r="G168" s="4"/>
      <c r="H168" s="72"/>
      <c r="I168" s="1"/>
      <c r="J168" s="4"/>
    </row>
    <row r="169" spans="1:10" ht="20.100000000000001" hidden="1" customHeight="1">
      <c r="A169" s="7"/>
      <c r="B169" s="7"/>
      <c r="C169" s="13">
        <f t="shared" si="2"/>
        <v>160</v>
      </c>
      <c r="D169" s="2"/>
      <c r="E169" s="1"/>
      <c r="F169" s="3"/>
      <c r="G169" s="4"/>
      <c r="H169" s="72"/>
      <c r="I169" s="1"/>
      <c r="J169" s="4"/>
    </row>
    <row r="170" spans="1:10" ht="20.100000000000001" hidden="1" customHeight="1">
      <c r="A170" s="7"/>
      <c r="B170" s="7"/>
      <c r="C170" s="13">
        <f t="shared" si="2"/>
        <v>161</v>
      </c>
      <c r="D170" s="2"/>
      <c r="E170" s="1"/>
      <c r="F170" s="3"/>
      <c r="G170" s="4"/>
      <c r="H170" s="72"/>
      <c r="I170" s="1"/>
      <c r="J170" s="4"/>
    </row>
    <row r="171" spans="1:10" ht="20.100000000000001" hidden="1" customHeight="1">
      <c r="A171" s="7"/>
      <c r="B171" s="7"/>
      <c r="C171" s="13">
        <f t="shared" si="2"/>
        <v>162</v>
      </c>
      <c r="D171" s="2"/>
      <c r="E171" s="1"/>
      <c r="F171" s="3"/>
      <c r="G171" s="4"/>
      <c r="H171" s="72"/>
      <c r="I171" s="1"/>
      <c r="J171" s="4"/>
    </row>
    <row r="172" spans="1:10" ht="20.100000000000001" hidden="1" customHeight="1">
      <c r="A172" s="7"/>
      <c r="B172" s="7"/>
      <c r="C172" s="13">
        <f t="shared" si="2"/>
        <v>163</v>
      </c>
      <c r="D172" s="2"/>
      <c r="E172" s="1"/>
      <c r="F172" s="3"/>
      <c r="G172" s="4"/>
      <c r="H172" s="72"/>
      <c r="I172" s="1"/>
      <c r="J172" s="4"/>
    </row>
    <row r="173" spans="1:10" ht="20.100000000000001" hidden="1" customHeight="1">
      <c r="A173" s="7"/>
      <c r="B173" s="7"/>
      <c r="C173" s="13">
        <f t="shared" si="2"/>
        <v>164</v>
      </c>
      <c r="D173" s="2"/>
      <c r="E173" s="1"/>
      <c r="F173" s="3"/>
      <c r="G173" s="4"/>
      <c r="H173" s="72"/>
      <c r="I173" s="1"/>
      <c r="J173" s="4"/>
    </row>
    <row r="174" spans="1:10" ht="20.100000000000001" hidden="1" customHeight="1">
      <c r="A174" s="7"/>
      <c r="B174" s="7"/>
      <c r="C174" s="13">
        <f t="shared" si="2"/>
        <v>165</v>
      </c>
      <c r="D174" s="2"/>
      <c r="E174" s="1"/>
      <c r="F174" s="3"/>
      <c r="G174" s="4"/>
      <c r="H174" s="72"/>
      <c r="I174" s="1"/>
      <c r="J174" s="4"/>
    </row>
    <row r="175" spans="1:10" ht="20.100000000000001" hidden="1" customHeight="1">
      <c r="A175" s="7"/>
      <c r="B175" s="7"/>
      <c r="C175" s="13">
        <f t="shared" si="2"/>
        <v>166</v>
      </c>
      <c r="D175" s="2"/>
      <c r="E175" s="1"/>
      <c r="F175" s="3"/>
      <c r="G175" s="4"/>
      <c r="H175" s="72"/>
      <c r="I175" s="1"/>
      <c r="J175" s="4"/>
    </row>
    <row r="176" spans="1:10" ht="20.100000000000001" hidden="1" customHeight="1">
      <c r="A176" s="7"/>
      <c r="B176" s="7"/>
      <c r="C176" s="13">
        <f t="shared" si="2"/>
        <v>167</v>
      </c>
      <c r="D176" s="2"/>
      <c r="E176" s="1"/>
      <c r="F176" s="3"/>
      <c r="G176" s="4"/>
      <c r="H176" s="72"/>
      <c r="I176" s="1"/>
      <c r="J176" s="4"/>
    </row>
    <row r="177" spans="1:10" ht="20.100000000000001" hidden="1" customHeight="1">
      <c r="A177" s="7"/>
      <c r="B177" s="7"/>
      <c r="C177" s="13">
        <f t="shared" si="2"/>
        <v>168</v>
      </c>
      <c r="D177" s="2"/>
      <c r="E177" s="1"/>
      <c r="F177" s="3"/>
      <c r="G177" s="4"/>
      <c r="H177" s="72"/>
      <c r="I177" s="1"/>
      <c r="J177" s="4"/>
    </row>
    <row r="178" spans="1:10" ht="20.100000000000001" hidden="1" customHeight="1">
      <c r="A178" s="7"/>
      <c r="B178" s="7"/>
      <c r="C178" s="13">
        <f t="shared" si="2"/>
        <v>169</v>
      </c>
      <c r="D178" s="2"/>
      <c r="E178" s="1"/>
      <c r="F178" s="3"/>
      <c r="G178" s="4"/>
      <c r="H178" s="72"/>
      <c r="I178" s="1"/>
      <c r="J178" s="4"/>
    </row>
    <row r="179" spans="1:10" ht="20.100000000000001" hidden="1" customHeight="1">
      <c r="A179" s="7"/>
      <c r="B179" s="7"/>
      <c r="C179" s="13">
        <f t="shared" si="2"/>
        <v>170</v>
      </c>
      <c r="D179" s="2"/>
      <c r="E179" s="1"/>
      <c r="F179" s="3"/>
      <c r="G179" s="4"/>
      <c r="H179" s="72"/>
      <c r="I179" s="1"/>
      <c r="J179" s="4"/>
    </row>
    <row r="180" spans="1:10" ht="20.100000000000001" hidden="1" customHeight="1">
      <c r="A180" s="7"/>
      <c r="B180" s="7"/>
      <c r="C180" s="13">
        <f t="shared" si="2"/>
        <v>171</v>
      </c>
      <c r="D180" s="2"/>
      <c r="E180" s="1"/>
      <c r="F180" s="3"/>
      <c r="G180" s="4"/>
      <c r="H180" s="72"/>
      <c r="I180" s="1"/>
      <c r="J180" s="4"/>
    </row>
    <row r="181" spans="1:10" ht="20.100000000000001" hidden="1" customHeight="1">
      <c r="A181" s="7"/>
      <c r="B181" s="7"/>
      <c r="C181" s="13">
        <f t="shared" si="2"/>
        <v>172</v>
      </c>
      <c r="D181" s="2"/>
      <c r="E181" s="1"/>
      <c r="F181" s="3"/>
      <c r="G181" s="4"/>
      <c r="H181" s="72"/>
      <c r="I181" s="1"/>
      <c r="J181" s="4"/>
    </row>
    <row r="182" spans="1:10" ht="20.100000000000001" hidden="1" customHeight="1">
      <c r="A182" s="7"/>
      <c r="B182" s="7"/>
      <c r="C182" s="13">
        <f t="shared" si="2"/>
        <v>173</v>
      </c>
      <c r="D182" s="2"/>
      <c r="E182" s="1"/>
      <c r="F182" s="3"/>
      <c r="G182" s="4"/>
      <c r="H182" s="72"/>
      <c r="I182" s="1"/>
      <c r="J182" s="4"/>
    </row>
    <row r="183" spans="1:10" ht="20.100000000000001" hidden="1" customHeight="1">
      <c r="A183" s="7"/>
      <c r="B183" s="7"/>
      <c r="C183" s="13">
        <f t="shared" si="2"/>
        <v>174</v>
      </c>
      <c r="D183" s="2"/>
      <c r="E183" s="1"/>
      <c r="F183" s="3"/>
      <c r="G183" s="4"/>
      <c r="H183" s="72"/>
      <c r="I183" s="1"/>
      <c r="J183" s="4"/>
    </row>
    <row r="184" spans="1:10" ht="20.100000000000001" hidden="1" customHeight="1">
      <c r="A184" s="7"/>
      <c r="B184" s="7"/>
      <c r="C184" s="13">
        <f t="shared" si="2"/>
        <v>175</v>
      </c>
      <c r="D184" s="2"/>
      <c r="E184" s="1"/>
      <c r="F184" s="3"/>
      <c r="G184" s="4"/>
      <c r="H184" s="72"/>
      <c r="I184" s="1"/>
      <c r="J184" s="4"/>
    </row>
    <row r="185" spans="1:10" ht="20.100000000000001" hidden="1" customHeight="1">
      <c r="A185" s="7"/>
      <c r="B185" s="7"/>
      <c r="C185" s="13">
        <f t="shared" si="2"/>
        <v>176</v>
      </c>
      <c r="D185" s="2"/>
      <c r="E185" s="1"/>
      <c r="F185" s="3"/>
      <c r="G185" s="4"/>
      <c r="H185" s="72"/>
      <c r="I185" s="1"/>
      <c r="J185" s="4"/>
    </row>
    <row r="186" spans="1:10" ht="20.100000000000001" hidden="1" customHeight="1">
      <c r="A186" s="7"/>
      <c r="B186" s="7"/>
      <c r="C186" s="13">
        <f t="shared" si="2"/>
        <v>177</v>
      </c>
      <c r="D186" s="2"/>
      <c r="E186" s="1"/>
      <c r="F186" s="3"/>
      <c r="G186" s="4"/>
      <c r="H186" s="72"/>
      <c r="I186" s="1"/>
      <c r="J186" s="4"/>
    </row>
    <row r="187" spans="1:10" ht="20.100000000000001" hidden="1" customHeight="1">
      <c r="A187" s="7"/>
      <c r="B187" s="7"/>
      <c r="C187" s="13">
        <f t="shared" si="2"/>
        <v>178</v>
      </c>
      <c r="D187" s="2"/>
      <c r="E187" s="1"/>
      <c r="F187" s="3"/>
      <c r="G187" s="4"/>
      <c r="H187" s="72"/>
      <c r="I187" s="1"/>
      <c r="J187" s="4"/>
    </row>
    <row r="188" spans="1:10" ht="20.100000000000001" hidden="1" customHeight="1">
      <c r="A188" s="7"/>
      <c r="B188" s="7"/>
      <c r="C188" s="13">
        <f t="shared" si="2"/>
        <v>179</v>
      </c>
      <c r="D188" s="2"/>
      <c r="E188" s="1"/>
      <c r="F188" s="3"/>
      <c r="G188" s="4"/>
      <c r="H188" s="72"/>
      <c r="I188" s="1"/>
      <c r="J188" s="4"/>
    </row>
    <row r="189" spans="1:10" ht="20.100000000000001" hidden="1" customHeight="1">
      <c r="A189" s="7"/>
      <c r="B189" s="7"/>
      <c r="C189" s="13">
        <f t="shared" si="2"/>
        <v>180</v>
      </c>
      <c r="D189" s="2"/>
      <c r="E189" s="1"/>
      <c r="F189" s="3"/>
      <c r="G189" s="4"/>
      <c r="H189" s="72"/>
      <c r="I189" s="1"/>
      <c r="J189" s="4"/>
    </row>
    <row r="190" spans="1:10" ht="20.100000000000001" hidden="1" customHeight="1">
      <c r="A190" s="7"/>
      <c r="B190" s="7"/>
      <c r="C190" s="13">
        <f t="shared" si="2"/>
        <v>181</v>
      </c>
      <c r="D190" s="2"/>
      <c r="E190" s="1"/>
      <c r="F190" s="3"/>
      <c r="G190" s="4"/>
      <c r="H190" s="72"/>
      <c r="I190" s="1"/>
      <c r="J190" s="4"/>
    </row>
    <row r="191" spans="1:10" ht="20.100000000000001" hidden="1" customHeight="1">
      <c r="A191" s="7"/>
      <c r="B191" s="7"/>
      <c r="C191" s="13">
        <f t="shared" si="2"/>
        <v>182</v>
      </c>
      <c r="D191" s="2"/>
      <c r="E191" s="1"/>
      <c r="F191" s="3"/>
      <c r="G191" s="4"/>
      <c r="H191" s="72"/>
      <c r="I191" s="1"/>
      <c r="J191" s="4"/>
    </row>
    <row r="192" spans="1:10" ht="20.100000000000001" hidden="1" customHeight="1">
      <c r="A192" s="7"/>
      <c r="B192" s="7"/>
      <c r="C192" s="13">
        <f t="shared" si="2"/>
        <v>183</v>
      </c>
      <c r="D192" s="2"/>
      <c r="E192" s="1"/>
      <c r="F192" s="3"/>
      <c r="G192" s="4"/>
      <c r="H192" s="72"/>
      <c r="I192" s="1"/>
      <c r="J192" s="4"/>
    </row>
    <row r="193" spans="1:10" ht="20.100000000000001" hidden="1" customHeight="1">
      <c r="A193" s="7"/>
      <c r="B193" s="7"/>
      <c r="C193" s="13">
        <f t="shared" si="2"/>
        <v>184</v>
      </c>
      <c r="D193" s="2"/>
      <c r="E193" s="1"/>
      <c r="F193" s="3"/>
      <c r="G193" s="4"/>
      <c r="H193" s="72"/>
      <c r="I193" s="1"/>
      <c r="J193" s="4"/>
    </row>
    <row r="194" spans="1:10" ht="20.100000000000001" hidden="1" customHeight="1">
      <c r="A194" s="7"/>
      <c r="B194" s="7"/>
      <c r="C194" s="13">
        <f t="shared" si="2"/>
        <v>185</v>
      </c>
      <c r="D194" s="2"/>
      <c r="E194" s="1"/>
      <c r="F194" s="3"/>
      <c r="G194" s="4"/>
      <c r="H194" s="72"/>
      <c r="I194" s="1"/>
      <c r="J194" s="4"/>
    </row>
    <row r="195" spans="1:10" ht="20.100000000000001" hidden="1" customHeight="1">
      <c r="A195" s="7"/>
      <c r="B195" s="7"/>
      <c r="C195" s="13">
        <f t="shared" si="2"/>
        <v>186</v>
      </c>
      <c r="D195" s="2"/>
      <c r="E195" s="1"/>
      <c r="F195" s="3"/>
      <c r="G195" s="4"/>
      <c r="H195" s="72"/>
      <c r="I195" s="1"/>
      <c r="J195" s="4"/>
    </row>
    <row r="196" spans="1:10" ht="20.100000000000001" hidden="1" customHeight="1">
      <c r="A196" s="7"/>
      <c r="B196" s="7"/>
      <c r="C196" s="13">
        <f t="shared" si="2"/>
        <v>187</v>
      </c>
      <c r="D196" s="2"/>
      <c r="E196" s="1"/>
      <c r="F196" s="3"/>
      <c r="G196" s="4"/>
      <c r="H196" s="72"/>
      <c r="I196" s="1"/>
      <c r="J196" s="4"/>
    </row>
    <row r="197" spans="1:10" ht="20.100000000000001" hidden="1" customHeight="1">
      <c r="A197" s="7"/>
      <c r="B197" s="7"/>
      <c r="C197" s="13">
        <f t="shared" si="2"/>
        <v>188</v>
      </c>
      <c r="D197" s="2"/>
      <c r="E197" s="1"/>
      <c r="F197" s="3"/>
      <c r="G197" s="4"/>
      <c r="H197" s="72"/>
      <c r="I197" s="1"/>
      <c r="J197" s="4"/>
    </row>
    <row r="198" spans="1:10" ht="20.100000000000001" hidden="1" customHeight="1">
      <c r="A198" s="7"/>
      <c r="B198" s="7"/>
      <c r="C198" s="13">
        <f t="shared" si="2"/>
        <v>189</v>
      </c>
      <c r="D198" s="2"/>
      <c r="E198" s="1"/>
      <c r="F198" s="3"/>
      <c r="G198" s="4"/>
      <c r="H198" s="72"/>
      <c r="I198" s="1"/>
      <c r="J198" s="4"/>
    </row>
    <row r="199" spans="1:10" ht="20.100000000000001" hidden="1" customHeight="1">
      <c r="A199" s="7"/>
      <c r="B199" s="7"/>
      <c r="C199" s="13">
        <f t="shared" si="2"/>
        <v>190</v>
      </c>
      <c r="D199" s="2"/>
      <c r="E199" s="1"/>
      <c r="F199" s="3"/>
      <c r="G199" s="4"/>
      <c r="H199" s="72"/>
      <c r="I199" s="1"/>
      <c r="J199" s="4"/>
    </row>
    <row r="200" spans="1:10" ht="20.100000000000001" hidden="1" customHeight="1">
      <c r="A200" s="7"/>
      <c r="B200" s="7"/>
      <c r="C200" s="13">
        <f t="shared" si="2"/>
        <v>191</v>
      </c>
      <c r="D200" s="2"/>
      <c r="E200" s="1"/>
      <c r="F200" s="3"/>
      <c r="G200" s="4"/>
      <c r="H200" s="5"/>
      <c r="I200" s="1"/>
      <c r="J200" s="4"/>
    </row>
    <row r="201" spans="1:10" ht="20.100000000000001" hidden="1" customHeight="1">
      <c r="A201" s="7"/>
      <c r="B201" s="7"/>
      <c r="C201" s="13">
        <f t="shared" si="2"/>
        <v>192</v>
      </c>
      <c r="D201" s="2"/>
      <c r="E201" s="1"/>
      <c r="F201" s="3"/>
      <c r="G201" s="4"/>
      <c r="H201" s="5"/>
      <c r="I201" s="1"/>
      <c r="J201" s="4"/>
    </row>
    <row r="202" spans="1:10" ht="20.100000000000001" hidden="1" customHeight="1">
      <c r="A202" s="7"/>
      <c r="B202" s="7"/>
      <c r="C202" s="13">
        <f t="shared" si="2"/>
        <v>193</v>
      </c>
      <c r="D202" s="2"/>
      <c r="E202" s="1"/>
      <c r="F202" s="3"/>
      <c r="G202" s="4"/>
      <c r="H202" s="5"/>
      <c r="I202" s="1"/>
      <c r="J202" s="4"/>
    </row>
    <row r="203" spans="1:10" ht="20.100000000000001" hidden="1" customHeight="1">
      <c r="A203" s="7"/>
      <c r="B203" s="7"/>
      <c r="C203" s="13">
        <f t="shared" si="2"/>
        <v>194</v>
      </c>
      <c r="D203" s="2"/>
      <c r="E203" s="1"/>
      <c r="F203" s="3"/>
      <c r="G203" s="4"/>
      <c r="H203" s="5"/>
      <c r="I203" s="1"/>
      <c r="J203" s="4"/>
    </row>
    <row r="204" spans="1:10" ht="20.100000000000001" hidden="1" customHeight="1">
      <c r="A204" s="7"/>
      <c r="B204" s="7"/>
      <c r="C204" s="13">
        <f t="shared" ref="C204:C209" si="3">C203+1</f>
        <v>195</v>
      </c>
      <c r="D204" s="2"/>
      <c r="E204" s="1"/>
      <c r="F204" s="3"/>
      <c r="G204" s="4"/>
      <c r="H204" s="5"/>
      <c r="I204" s="1"/>
      <c r="J204" s="4"/>
    </row>
    <row r="205" spans="1:10" ht="20.100000000000001" hidden="1" customHeight="1">
      <c r="A205" s="7"/>
      <c r="B205" s="7"/>
      <c r="C205" s="13">
        <f t="shared" si="3"/>
        <v>196</v>
      </c>
      <c r="D205" s="2"/>
      <c r="E205" s="1"/>
      <c r="F205" s="3"/>
      <c r="G205" s="4"/>
      <c r="H205" s="5"/>
      <c r="I205" s="1"/>
      <c r="J205" s="4"/>
    </row>
    <row r="206" spans="1:10" ht="20.100000000000001" hidden="1" customHeight="1">
      <c r="A206" s="7"/>
      <c r="B206" s="7"/>
      <c r="C206" s="13">
        <f t="shared" si="3"/>
        <v>197</v>
      </c>
      <c r="D206" s="2"/>
      <c r="E206" s="1"/>
      <c r="F206" s="3"/>
      <c r="G206" s="4"/>
      <c r="H206" s="5"/>
      <c r="I206" s="1"/>
      <c r="J206" s="4"/>
    </row>
    <row r="207" spans="1:10" ht="20.100000000000001" hidden="1" customHeight="1">
      <c r="A207" s="7"/>
      <c r="B207" s="7"/>
      <c r="C207" s="13">
        <f t="shared" si="3"/>
        <v>198</v>
      </c>
      <c r="D207" s="2"/>
      <c r="E207" s="1"/>
      <c r="F207" s="3"/>
      <c r="G207" s="4"/>
      <c r="H207" s="5"/>
      <c r="I207" s="1"/>
      <c r="J207" s="4"/>
    </row>
    <row r="208" spans="1:10" ht="20.100000000000001" hidden="1" customHeight="1">
      <c r="A208" s="7"/>
      <c r="B208" s="7"/>
      <c r="C208" s="13">
        <f t="shared" si="3"/>
        <v>199</v>
      </c>
      <c r="D208" s="2"/>
      <c r="E208" s="1"/>
      <c r="F208" s="3"/>
      <c r="G208" s="4"/>
      <c r="H208" s="5"/>
      <c r="I208" s="1"/>
      <c r="J208" s="4"/>
    </row>
    <row r="209" spans="1:12" ht="20.100000000000001" hidden="1" customHeight="1">
      <c r="A209" s="7"/>
      <c r="B209" s="7"/>
      <c r="C209" s="13">
        <f t="shared" si="3"/>
        <v>200</v>
      </c>
      <c r="D209" s="2"/>
      <c r="E209" s="1"/>
      <c r="F209" s="3"/>
      <c r="G209" s="4"/>
      <c r="H209" s="5"/>
      <c r="I209" s="1"/>
      <c r="J209" s="4"/>
    </row>
    <row r="210" spans="1:12" hidden="1">
      <c r="A210" s="7"/>
      <c r="B210" s="7"/>
      <c r="C210" s="14"/>
      <c r="E210" s="14"/>
      <c r="F210" s="15"/>
      <c r="G210" s="16"/>
      <c r="H210" s="17"/>
      <c r="I210" s="14"/>
      <c r="J210" s="16"/>
    </row>
    <row r="211" spans="1:12" ht="45.75" customHeight="1">
      <c r="A211" s="7"/>
      <c r="B211" s="7"/>
      <c r="C211" s="107"/>
      <c r="D211" s="7"/>
      <c r="E211" s="7"/>
      <c r="F211" s="8"/>
      <c r="G211" s="7"/>
      <c r="H211" s="7"/>
      <c r="I211" s="7"/>
      <c r="J211" s="7"/>
      <c r="L211" s="7"/>
    </row>
  </sheetData>
  <sheetProtection algorithmName="SHA-512" hashValue="RSND3oV+06Tus2sdvQy9fpKetB4SZZftW2RfI1/0z1Iz/rwco+edFSgw0YOyHOxW8dhLVqhYRUDQA+HGLm2kVA==" saltValue="gmdgcLR38Z99ErC07o4PUw==" spinCount="100000" sheet="1" formatColumns="0" formatRows="0" selectLockedCells="1"/>
  <mergeCells count="2">
    <mergeCell ref="A5:A6"/>
    <mergeCell ref="F7:I7"/>
  </mergeCells>
  <dataValidations count="3">
    <dataValidation allowBlank="1" showInputMessage="1" showErrorMessage="1" promptTitle="Perhatian !" prompt="_x000a_Tgl Lahir dientri dengan Format:_x000a_dd/mm/yyy_x000a_Contoh: 08/10/2000" sqref="H210"/>
    <dataValidation type="textLength" allowBlank="1" showInputMessage="1" showErrorMessage="1" errorTitle="Maaf" error="NISN 10 digit" sqref="F10:F210">
      <formula1>10</formula1>
      <formula2>10</formula2>
    </dataValidation>
    <dataValidation type="date" allowBlank="1" showInputMessage="1" showErrorMessage="1" errorTitle="Perhatian !" error="Tgl Lahir dientri dengan Format:_x000a_dd/mm/yyy_x000a_Contoh: 08/10/2000" promptTitle="Perhatian !" prompt="_x000a_Tgl Lahir dientri dengan Format:_x000a_dd/mm/yyy_x000a_Contoh: 08/10/2000" sqref="H10:H209">
      <formula1>H10</formula1>
      <formula2>H209</formula2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43021" r:id="rId4" name="Image1">
          <controlPr locked="0" defaultSize="0" print="0" autoLine="0" r:id="rId5">
            <anchor moveWithCells="1">
              <from>
                <xdr:col>9</xdr:col>
                <xdr:colOff>800100</xdr:colOff>
                <xdr:row>6</xdr:row>
                <xdr:rowOff>238125</xdr:rowOff>
              </from>
              <to>
                <xdr:col>9</xdr:col>
                <xdr:colOff>1085850</xdr:colOff>
                <xdr:row>6</xdr:row>
                <xdr:rowOff>495300</xdr:rowOff>
              </to>
            </anchor>
          </controlPr>
        </control>
      </mc:Choice>
      <mc:Fallback>
        <control shapeId="43021" r:id="rId4" name="Image1"/>
      </mc:Fallback>
    </mc:AlternateContent>
    <mc:AlternateContent xmlns:mc="http://schemas.openxmlformats.org/markup-compatibility/2006">
      <mc:Choice Requires="x14">
        <control shapeId="43022" r:id="rId6" name="Image2">
          <controlPr autoLine="0" r:id="rId7">
            <anchor moveWithCells="1">
              <from>
                <xdr:col>9</xdr:col>
                <xdr:colOff>1123950</xdr:colOff>
                <xdr:row>6</xdr:row>
                <xdr:rowOff>171450</xdr:rowOff>
              </from>
              <to>
                <xdr:col>9</xdr:col>
                <xdr:colOff>1466850</xdr:colOff>
                <xdr:row>6</xdr:row>
                <xdr:rowOff>552450</xdr:rowOff>
              </to>
            </anchor>
          </controlPr>
        </control>
      </mc:Choice>
      <mc:Fallback>
        <control shapeId="43022" r:id="rId6" name="Image2"/>
      </mc:Fallback>
    </mc:AlternateContent>
    <mc:AlternateContent xmlns:mc="http://schemas.openxmlformats.org/markup-compatibility/2006">
      <mc:Choice Requires="x14">
        <control shapeId="43009" r:id="rId8" name="Button 1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5</xdr:row>
                <xdr:rowOff>95250</xdr:rowOff>
              </from>
              <to>
                <xdr:col>0</xdr:col>
                <xdr:colOff>1571625</xdr:colOff>
                <xdr:row>6</xdr:row>
                <xdr:rowOff>695325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10" r:id="rId9" name="Group Box 2">
          <controlPr defaultSize="0" autoFill="0" autoPict="0">
            <anchor moveWithCells="1">
              <from>
                <xdr:col>3</xdr:col>
                <xdr:colOff>428625</xdr:colOff>
                <xdr:row>6</xdr:row>
                <xdr:rowOff>142875</xdr:rowOff>
              </from>
              <to>
                <xdr:col>3</xdr:col>
                <xdr:colOff>1990725</xdr:colOff>
                <xdr:row>6</xdr:row>
                <xdr:rowOff>600075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11" r:id="rId10" name="Drop Down 3">
          <controlPr defaultSize="0" print="0" autoLine="0" autoPict="0" macro="[0]!JumlahSiswa" altText="Pilih Jumlah siswa!">
            <anchor moveWithCells="1">
              <from>
                <xdr:col>3</xdr:col>
                <xdr:colOff>523875</xdr:colOff>
                <xdr:row>6</xdr:row>
                <xdr:rowOff>257175</xdr:rowOff>
              </from>
              <to>
                <xdr:col>3</xdr:col>
                <xdr:colOff>1933575</xdr:colOff>
                <xdr:row>6</xdr:row>
                <xdr:rowOff>523875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15" r:id="rId11" name="Button 7">
          <controlPr defaultSize="0" print="0" autoFill="0" autoPict="0" macro="[0]!CETAK_HALAMAN_BELAKANG_IPS" altText="Pendidikan Agama Islam">
            <anchor moveWithCells="1" sizeWithCells="1">
              <from>
                <xdr:col>0</xdr:col>
                <xdr:colOff>47625</xdr:colOff>
                <xdr:row>9</xdr:row>
                <xdr:rowOff>190500</xdr:rowOff>
              </from>
              <to>
                <xdr:col>0</xdr:col>
                <xdr:colOff>1571625</xdr:colOff>
                <xdr:row>10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16" r:id="rId12" name="Button 8">
          <controlPr defaultSize="0" print="0" autoFill="0" autoPict="0" macro="[0]!CETAK_HALAMAN_DEPAN_IPS" altText="Pendidikan Agama Islam">
            <anchor moveWithCells="1" sizeWithCells="1">
              <from>
                <xdr:col>0</xdr:col>
                <xdr:colOff>47625</xdr:colOff>
                <xdr:row>8</xdr:row>
                <xdr:rowOff>238125</xdr:rowOff>
              </from>
              <to>
                <xdr:col>0</xdr:col>
                <xdr:colOff>1571625</xdr:colOff>
                <xdr:row>9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17" r:id="rId13" name="Button 9">
          <controlPr defaultSize="0" print="0" autoFill="0" autoPict="0" macro="[0]!NILAI_IPS" altText="Pendidikan Agama Islam">
            <anchor moveWithCells="1" sizeWithCells="1">
              <from>
                <xdr:col>0</xdr:col>
                <xdr:colOff>47625</xdr:colOff>
                <xdr:row>7</xdr:row>
                <xdr:rowOff>28575</xdr:rowOff>
              </from>
              <to>
                <xdr:col>0</xdr:col>
                <xdr:colOff>1571625</xdr:colOff>
                <xdr:row>8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19" r:id="rId14" name="Button 11">
          <controlPr defaultSize="0" print="0" autoFill="0" autoPict="0" macro="[0]!SIMPAN" altText="Pendidikan Agama Islam">
            <anchor moveWithCells="1" sizeWithCells="1">
              <from>
                <xdr:col>0</xdr:col>
                <xdr:colOff>47625</xdr:colOff>
                <xdr:row>11</xdr:row>
                <xdr:rowOff>0</xdr:rowOff>
              </from>
              <to>
                <xdr:col>0</xdr:col>
                <xdr:colOff>1571625</xdr:colOff>
                <xdr:row>12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20" r:id="rId15" name="Button 12">
          <controlPr defaultSize="0" print="0" autoFill="0" autoPict="0" macro="[0]!KELUAR" altText="Pendidikan Agama Islam">
            <anchor moveWithCells="1" sizeWithCells="1">
              <from>
                <xdr:col>0</xdr:col>
                <xdr:colOff>47625</xdr:colOff>
                <xdr:row>12</xdr:row>
                <xdr:rowOff>95250</xdr:rowOff>
              </from>
              <to>
                <xdr:col>0</xdr:col>
                <xdr:colOff>1571625</xdr:colOff>
                <xdr:row>13</xdr:row>
                <xdr:rowOff>114300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FFC000"/>
  </sheetPr>
  <dimension ref="A1:AS212"/>
  <sheetViews>
    <sheetView showGridLines="0" showRowColHeaders="0" workbookViewId="0">
      <pane xSplit="6" ySplit="9" topLeftCell="G10" activePane="bottomRight" state="frozen"/>
      <selection activeCell="A29" sqref="A29"/>
      <selection pane="topRight" activeCell="A29" sqref="A29"/>
      <selection pane="bottomLeft" activeCell="A29" sqref="A29"/>
      <selection pane="bottomRight" activeCell="AG45" sqref="AG45"/>
    </sheetView>
  </sheetViews>
  <sheetFormatPr defaultColWidth="0" defaultRowHeight="15" customHeight="1" zeroHeight="1"/>
  <cols>
    <col min="1" max="1" width="23.85546875" style="6" customWidth="1"/>
    <col min="2" max="2" width="0.140625" style="6" customWidth="1"/>
    <col min="3" max="3" width="5.140625" style="6" customWidth="1"/>
    <col min="4" max="4" width="35.28515625" style="6" customWidth="1"/>
    <col min="5" max="5" width="9.140625" style="6" customWidth="1"/>
    <col min="6" max="6" width="11.5703125" style="19" customWidth="1"/>
    <col min="7" max="10" width="7.42578125" style="6" customWidth="1"/>
    <col min="11" max="11" width="7.42578125" style="7" customWidth="1"/>
    <col min="12" max="38" width="7.42578125" style="6" customWidth="1"/>
    <col min="39" max="45" width="9.140625" style="6" customWidth="1"/>
    <col min="46" max="16384" width="9.140625" style="6" hidden="1"/>
  </cols>
  <sheetData>
    <row r="1" spans="1:45" hidden="1">
      <c r="A1" s="39"/>
      <c r="B1" s="7"/>
      <c r="C1" s="73">
        <v>45</v>
      </c>
      <c r="D1" s="7"/>
      <c r="E1" s="7"/>
      <c r="F1" s="8"/>
      <c r="G1" s="37"/>
      <c r="H1" s="37"/>
      <c r="I1" s="37"/>
      <c r="J1" s="37"/>
      <c r="K1" s="37"/>
      <c r="L1" s="37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45" hidden="1">
      <c r="A2" s="7"/>
      <c r="B2" s="7"/>
      <c r="C2" s="7"/>
      <c r="D2" s="7"/>
      <c r="E2" s="7"/>
      <c r="F2" s="8"/>
      <c r="G2" s="7"/>
      <c r="H2" s="7"/>
      <c r="I2" s="7"/>
      <c r="J2" s="7"/>
      <c r="L2" s="7"/>
    </row>
    <row r="3" spans="1:45" hidden="1">
      <c r="A3" s="7"/>
      <c r="B3" s="7"/>
      <c r="C3" s="7"/>
      <c r="D3" s="7"/>
      <c r="E3" s="7"/>
      <c r="F3" s="8"/>
      <c r="G3" s="7"/>
      <c r="H3" s="7"/>
      <c r="I3" s="7"/>
      <c r="J3" s="7"/>
      <c r="L3" s="7"/>
    </row>
    <row r="4" spans="1:45" hidden="1">
      <c r="A4" s="7"/>
      <c r="B4" s="7"/>
      <c r="C4" s="7"/>
      <c r="D4" s="7"/>
      <c r="E4" s="7"/>
      <c r="F4" s="8"/>
      <c r="G4" s="7"/>
      <c r="H4" s="7"/>
      <c r="I4" s="7"/>
      <c r="J4" s="7"/>
      <c r="L4" s="7"/>
    </row>
    <row r="5" spans="1:45" ht="7.5" customHeight="1">
      <c r="A5" s="74"/>
      <c r="B5" s="7"/>
      <c r="C5" s="7"/>
      <c r="D5" s="7"/>
      <c r="E5" s="7"/>
      <c r="F5" s="8"/>
      <c r="G5" s="7"/>
      <c r="H5" s="7"/>
      <c r="I5" s="7"/>
      <c r="J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</row>
    <row r="6" spans="1:45" ht="54.75" customHeight="1">
      <c r="A6" s="74"/>
      <c r="B6" s="120"/>
      <c r="C6" s="197"/>
      <c r="D6" s="198"/>
      <c r="E6" s="199" t="s">
        <v>47</v>
      </c>
      <c r="F6" s="199"/>
      <c r="G6" s="199"/>
      <c r="H6" s="199"/>
      <c r="I6" s="199"/>
      <c r="J6" s="199"/>
      <c r="K6" s="199"/>
      <c r="L6" s="199"/>
      <c r="M6" s="199"/>
      <c r="N6" s="198"/>
      <c r="O6" s="198"/>
      <c r="P6" s="198"/>
      <c r="Q6" s="198"/>
      <c r="R6" s="198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7"/>
      <c r="AS6" s="7"/>
    </row>
    <row r="7" spans="1:45" ht="7.5" customHeight="1">
      <c r="A7" s="74"/>
      <c r="B7" s="7"/>
      <c r="C7" s="7"/>
      <c r="D7" s="7"/>
      <c r="E7" s="7"/>
      <c r="F7" s="8"/>
      <c r="G7" s="7"/>
      <c r="H7" s="7"/>
      <c r="I7" s="7"/>
      <c r="J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</row>
    <row r="8" spans="1:45" ht="99.75" customHeight="1">
      <c r="A8" s="7"/>
      <c r="B8" s="7"/>
      <c r="C8" s="220" t="s">
        <v>0</v>
      </c>
      <c r="D8" s="220" t="s">
        <v>1</v>
      </c>
      <c r="E8" s="220" t="s">
        <v>2</v>
      </c>
      <c r="F8" s="220" t="s">
        <v>3</v>
      </c>
      <c r="G8" s="258" t="s">
        <v>11</v>
      </c>
      <c r="H8" s="264"/>
      <c r="I8" s="258" t="s">
        <v>14</v>
      </c>
      <c r="J8" s="259"/>
      <c r="K8" s="258" t="s">
        <v>15</v>
      </c>
      <c r="L8" s="264"/>
      <c r="M8" s="258" t="s">
        <v>16</v>
      </c>
      <c r="N8" s="264"/>
      <c r="O8" s="258" t="s">
        <v>17</v>
      </c>
      <c r="P8" s="264"/>
      <c r="Q8" s="258" t="s">
        <v>18</v>
      </c>
      <c r="R8" s="259"/>
      <c r="S8" s="258" t="s">
        <v>519</v>
      </c>
      <c r="T8" s="264"/>
      <c r="U8" s="258" t="s">
        <v>520</v>
      </c>
      <c r="V8" s="264"/>
      <c r="W8" s="258" t="s">
        <v>521</v>
      </c>
      <c r="X8" s="264"/>
      <c r="Y8" s="258" t="s">
        <v>22</v>
      </c>
      <c r="Z8" s="259"/>
      <c r="AA8" s="258" t="s">
        <v>23</v>
      </c>
      <c r="AB8" s="259"/>
      <c r="AC8" s="258" t="s">
        <v>24</v>
      </c>
      <c r="AD8" s="259"/>
      <c r="AE8" s="258" t="s">
        <v>516</v>
      </c>
      <c r="AF8" s="259"/>
      <c r="AG8" s="258"/>
      <c r="AH8" s="259"/>
      <c r="AI8" s="258"/>
      <c r="AJ8" s="259"/>
      <c r="AK8" s="258"/>
      <c r="AL8" s="259"/>
      <c r="AM8" s="207" t="s">
        <v>25</v>
      </c>
      <c r="AN8" s="262" t="s">
        <v>517</v>
      </c>
      <c r="AO8" s="217" t="s">
        <v>518</v>
      </c>
      <c r="AP8" s="260" t="s">
        <v>26</v>
      </c>
      <c r="AQ8" s="211" t="s">
        <v>27</v>
      </c>
      <c r="AR8" s="7"/>
      <c r="AS8" s="7"/>
    </row>
    <row r="9" spans="1:45" ht="27.75" customHeight="1">
      <c r="A9" s="11"/>
      <c r="B9" s="12"/>
      <c r="C9" s="221"/>
      <c r="D9" s="221"/>
      <c r="E9" s="221"/>
      <c r="F9" s="221"/>
      <c r="G9" s="128" t="s">
        <v>12</v>
      </c>
      <c r="H9" s="127" t="s">
        <v>13</v>
      </c>
      <c r="I9" s="128" t="s">
        <v>12</v>
      </c>
      <c r="J9" s="127" t="s">
        <v>13</v>
      </c>
      <c r="K9" s="128" t="s">
        <v>12</v>
      </c>
      <c r="L9" s="127" t="s">
        <v>13</v>
      </c>
      <c r="M9" s="128" t="s">
        <v>12</v>
      </c>
      <c r="N9" s="127" t="s">
        <v>13</v>
      </c>
      <c r="O9" s="128" t="s">
        <v>12</v>
      </c>
      <c r="P9" s="127" t="s">
        <v>13</v>
      </c>
      <c r="Q9" s="128" t="s">
        <v>12</v>
      </c>
      <c r="R9" s="127" t="s">
        <v>13</v>
      </c>
      <c r="S9" s="128" t="s">
        <v>12</v>
      </c>
      <c r="T9" s="127" t="s">
        <v>13</v>
      </c>
      <c r="U9" s="128" t="s">
        <v>12</v>
      </c>
      <c r="V9" s="127" t="s">
        <v>13</v>
      </c>
      <c r="W9" s="128" t="s">
        <v>12</v>
      </c>
      <c r="X9" s="127" t="s">
        <v>13</v>
      </c>
      <c r="Y9" s="128" t="s">
        <v>12</v>
      </c>
      <c r="Z9" s="127" t="s">
        <v>13</v>
      </c>
      <c r="AA9" s="128" t="s">
        <v>12</v>
      </c>
      <c r="AB9" s="127" t="s">
        <v>13</v>
      </c>
      <c r="AC9" s="128" t="s">
        <v>12</v>
      </c>
      <c r="AD9" s="127" t="s">
        <v>13</v>
      </c>
      <c r="AE9" s="128" t="s">
        <v>12</v>
      </c>
      <c r="AF9" s="127" t="s">
        <v>13</v>
      </c>
      <c r="AG9" s="128" t="s">
        <v>12</v>
      </c>
      <c r="AH9" s="127" t="s">
        <v>13</v>
      </c>
      <c r="AI9" s="128" t="s">
        <v>12</v>
      </c>
      <c r="AJ9" s="127" t="s">
        <v>13</v>
      </c>
      <c r="AK9" s="128" t="s">
        <v>12</v>
      </c>
      <c r="AL9" s="127" t="s">
        <v>13</v>
      </c>
      <c r="AM9" s="208"/>
      <c r="AN9" s="263"/>
      <c r="AO9" s="218"/>
      <c r="AP9" s="261"/>
      <c r="AQ9" s="212"/>
      <c r="AR9" s="7"/>
      <c r="AS9" s="7"/>
    </row>
    <row r="10" spans="1:45" ht="20.100000000000001" customHeight="1">
      <c r="A10" s="7"/>
      <c r="B10" s="7"/>
      <c r="C10" s="129">
        <v>1</v>
      </c>
      <c r="D10" s="130" t="str">
        <f>IF(biodata_ips!D10="","", biodata_ips!D10)</f>
        <v>AMSAL ROZI</v>
      </c>
      <c r="E10" s="129" t="str">
        <f>IF(biodata_ips!E10="","", biodata_ips!E10)</f>
        <v>2718</v>
      </c>
      <c r="F10" s="131" t="str">
        <f>IF(biodata_ips!F10="","", biodata_ips!F10)</f>
        <v>0011901536</v>
      </c>
      <c r="G10" s="35">
        <v>78</v>
      </c>
      <c r="H10" s="35">
        <v>78</v>
      </c>
      <c r="I10" s="35">
        <v>82</v>
      </c>
      <c r="J10" s="35">
        <v>81</v>
      </c>
      <c r="K10" s="35">
        <v>78</v>
      </c>
      <c r="L10" s="35">
        <v>78</v>
      </c>
      <c r="M10" s="35">
        <v>76</v>
      </c>
      <c r="N10" s="35">
        <v>78</v>
      </c>
      <c r="O10" s="35">
        <v>75</v>
      </c>
      <c r="P10" s="35">
        <v>78</v>
      </c>
      <c r="Q10" s="35">
        <v>78</v>
      </c>
      <c r="R10" s="35">
        <v>78</v>
      </c>
      <c r="S10" s="35">
        <v>76</v>
      </c>
      <c r="T10" s="35">
        <v>78</v>
      </c>
      <c r="U10" s="35">
        <v>75</v>
      </c>
      <c r="V10" s="35">
        <v>78</v>
      </c>
      <c r="W10" s="35">
        <v>81</v>
      </c>
      <c r="X10" s="35">
        <v>78</v>
      </c>
      <c r="Y10" s="35">
        <v>78</v>
      </c>
      <c r="Z10" s="35">
        <v>78</v>
      </c>
      <c r="AA10" s="35">
        <v>78</v>
      </c>
      <c r="AB10" s="35">
        <v>78</v>
      </c>
      <c r="AC10" s="35">
        <v>75</v>
      </c>
      <c r="AD10" s="35">
        <v>78</v>
      </c>
      <c r="AE10" s="35">
        <v>75</v>
      </c>
      <c r="AF10" s="35">
        <v>78</v>
      </c>
      <c r="AG10" s="35"/>
      <c r="AH10" s="35"/>
      <c r="AI10" s="35"/>
      <c r="AJ10" s="35"/>
      <c r="AK10" s="35"/>
      <c r="AL10" s="35"/>
      <c r="AM10" s="124">
        <f>IF(G10="","",SUM(G10:AL10))</f>
        <v>2022</v>
      </c>
      <c r="AN10" s="125">
        <f>IFERROR(AVERAGE(G10,I10,K10,M10,O10,Q10,S10,U10,W10,Y10,AA10,AC10,AE10,AG10,AI10,AK10),"  ")</f>
        <v>77.307692307692307</v>
      </c>
      <c r="AO10" s="145">
        <f>IFERROR(AVERAGE(H10,J10,L10,N10,P10,R10,T10,V10,X10,Z10,AB10,AD10,AF10,AH10,AJ10,AL10),"  ")</f>
        <v>78.230769230769226</v>
      </c>
      <c r="AP10" s="146">
        <f>IFERROR(AVERAGE(G10:AL10),"  ")</f>
        <v>77.769230769230774</v>
      </c>
      <c r="AQ10" s="126">
        <f>IF(AM10="","",RANK(AM10,$AM$10:$AM$209))</f>
        <v>2</v>
      </c>
      <c r="AR10" s="7"/>
      <c r="AS10" s="7"/>
    </row>
    <row r="11" spans="1:45" ht="20.100000000000001" customHeight="1">
      <c r="A11" s="7"/>
      <c r="B11" s="7"/>
      <c r="C11" s="129">
        <f>C10+1</f>
        <v>2</v>
      </c>
      <c r="D11" s="130" t="str">
        <f>IF(biodata_ips!D11="","", biodata_ips!D11)</f>
        <v>ANDAYANI</v>
      </c>
      <c r="E11" s="129" t="str">
        <f>IF(biodata_ips!E11="","", biodata_ips!E11)</f>
        <v>2720</v>
      </c>
      <c r="F11" s="131" t="str">
        <f>IF(biodata_ips!F11="","", biodata_ips!F11)</f>
        <v>9991721040</v>
      </c>
      <c r="G11" s="35">
        <v>76</v>
      </c>
      <c r="H11" s="35">
        <v>78</v>
      </c>
      <c r="I11" s="35">
        <v>82</v>
      </c>
      <c r="J11" s="35">
        <v>80</v>
      </c>
      <c r="K11" s="35">
        <v>78</v>
      </c>
      <c r="L11" s="35">
        <v>78</v>
      </c>
      <c r="M11" s="35">
        <v>77</v>
      </c>
      <c r="N11" s="35">
        <v>78</v>
      </c>
      <c r="O11" s="35">
        <v>76</v>
      </c>
      <c r="P11" s="35">
        <v>78</v>
      </c>
      <c r="Q11" s="35">
        <v>79</v>
      </c>
      <c r="R11" s="35">
        <v>78</v>
      </c>
      <c r="S11" s="35">
        <v>77</v>
      </c>
      <c r="T11" s="35">
        <v>80</v>
      </c>
      <c r="U11" s="35">
        <v>77</v>
      </c>
      <c r="V11" s="35">
        <v>78</v>
      </c>
      <c r="W11" s="35">
        <v>82</v>
      </c>
      <c r="X11" s="35">
        <v>80</v>
      </c>
      <c r="Y11" s="35">
        <v>77</v>
      </c>
      <c r="Z11" s="35">
        <v>78</v>
      </c>
      <c r="AA11" s="35">
        <v>81</v>
      </c>
      <c r="AB11" s="35">
        <v>80</v>
      </c>
      <c r="AC11" s="35">
        <v>74</v>
      </c>
      <c r="AD11" s="35">
        <v>78</v>
      </c>
      <c r="AE11" s="35">
        <v>76</v>
      </c>
      <c r="AF11" s="35">
        <v>78</v>
      </c>
      <c r="AG11" s="35"/>
      <c r="AH11" s="35"/>
      <c r="AI11" s="35"/>
      <c r="AJ11" s="35"/>
      <c r="AK11" s="35"/>
      <c r="AL11" s="35"/>
      <c r="AM11" s="124">
        <f t="shared" ref="AM11:AM74" si="0">IF(G11="","",SUM(G11:AL11))</f>
        <v>2034</v>
      </c>
      <c r="AN11" s="125">
        <f t="shared" ref="AN11:AN74" si="1">IFERROR(AVERAGE(G11,I11,K11,M11,O11,Q11,S11,U11,W11,Y11,AA11,AC11,AE11,AG11,AI11,AK11),"  ")</f>
        <v>77.84615384615384</v>
      </c>
      <c r="AO11" s="145">
        <f t="shared" ref="AO11:AO74" si="2">IFERROR(AVERAGE(H11,J11,L11,N11,P11,R11,T11,V11,X11,Z11,AB11,AD11,AF11,AH11,AJ11,AL11),"  ")</f>
        <v>78.615384615384613</v>
      </c>
      <c r="AP11" s="146">
        <f t="shared" ref="AP11:AP74" si="3">IFERROR(AVERAGE(G11:AL11),"  ")</f>
        <v>78.230769230769226</v>
      </c>
      <c r="AQ11" s="126">
        <f>IF(AM11="","",RANK(AM11,$AM$10:$AM$209))</f>
        <v>1</v>
      </c>
      <c r="AR11" s="7"/>
      <c r="AS11" s="7"/>
    </row>
    <row r="12" spans="1:45" ht="20.100000000000001" customHeight="1">
      <c r="A12" s="7"/>
      <c r="B12" s="7"/>
      <c r="C12" s="129">
        <f t="shared" ref="C12:C75" si="4">C11+1</f>
        <v>3</v>
      </c>
      <c r="D12" s="130" t="str">
        <f>IF(biodata_ips!D12="","", biodata_ips!D12)</f>
        <v>ASBUL MAULANA</v>
      </c>
      <c r="E12" s="129">
        <f>IF(biodata_ips!E12="","", biodata_ips!E12)</f>
        <v>2729</v>
      </c>
      <c r="F12" s="131" t="str">
        <f>IF(biodata_ips!F12="","", biodata_ips!F12)</f>
        <v>9981002931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124" t="str">
        <f t="shared" si="0"/>
        <v/>
      </c>
      <c r="AN12" s="125" t="str">
        <f t="shared" si="1"/>
        <v xml:space="preserve">  </v>
      </c>
      <c r="AO12" s="145" t="str">
        <f t="shared" si="2"/>
        <v xml:space="preserve">  </v>
      </c>
      <c r="AP12" s="146" t="str">
        <f t="shared" si="3"/>
        <v xml:space="preserve">  </v>
      </c>
      <c r="AQ12" s="126" t="str">
        <f t="shared" ref="AQ12:AQ74" si="5">IF(AM12="","",RANK(AM12,$AM$10:$AM$209))</f>
        <v/>
      </c>
      <c r="AR12" s="7"/>
      <c r="AS12" s="7"/>
    </row>
    <row r="13" spans="1:45" ht="20.100000000000001" customHeight="1">
      <c r="A13" s="7"/>
      <c r="B13" s="7"/>
      <c r="C13" s="129">
        <f t="shared" si="4"/>
        <v>4</v>
      </c>
      <c r="D13" s="130" t="str">
        <f>IF(biodata_ips!D13="","", biodata_ips!D13)</f>
        <v>FITRI ROSMITA</v>
      </c>
      <c r="E13" s="129" t="str">
        <f>IF(biodata_ips!E13="","", biodata_ips!E13)</f>
        <v>2746</v>
      </c>
      <c r="F13" s="131" t="str">
        <f>IF(biodata_ips!F13="","", biodata_ips!F13)</f>
        <v>9991903920</v>
      </c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124" t="str">
        <f t="shared" si="0"/>
        <v/>
      </c>
      <c r="AN13" s="125" t="str">
        <f t="shared" si="1"/>
        <v xml:space="preserve">  </v>
      </c>
      <c r="AO13" s="145" t="str">
        <f t="shared" si="2"/>
        <v xml:space="preserve">  </v>
      </c>
      <c r="AP13" s="146" t="str">
        <f t="shared" si="3"/>
        <v xml:space="preserve">  </v>
      </c>
      <c r="AQ13" s="126" t="str">
        <f t="shared" si="5"/>
        <v/>
      </c>
      <c r="AR13" s="7"/>
      <c r="AS13" s="7"/>
    </row>
    <row r="14" spans="1:45" ht="20.100000000000001" customHeight="1">
      <c r="A14" s="7"/>
      <c r="B14" s="7"/>
      <c r="C14" s="129">
        <f t="shared" si="4"/>
        <v>5</v>
      </c>
      <c r="D14" s="130" t="str">
        <f>IF(biodata_ips!D14="","", biodata_ips!D14)</f>
        <v>HAISUL USNA</v>
      </c>
      <c r="E14" s="129" t="str">
        <f>IF(biodata_ips!E14="","", biodata_ips!E14)</f>
        <v>2749</v>
      </c>
      <c r="F14" s="131" t="str">
        <f>IF(biodata_ips!F14="","", biodata_ips!F14)</f>
        <v>0009379897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124" t="str">
        <f t="shared" si="0"/>
        <v/>
      </c>
      <c r="AN14" s="125" t="str">
        <f t="shared" si="1"/>
        <v xml:space="preserve">  </v>
      </c>
      <c r="AO14" s="145" t="str">
        <f t="shared" si="2"/>
        <v xml:space="preserve">  </v>
      </c>
      <c r="AP14" s="146" t="str">
        <f t="shared" si="3"/>
        <v xml:space="preserve">  </v>
      </c>
      <c r="AQ14" s="126" t="str">
        <f t="shared" si="5"/>
        <v/>
      </c>
      <c r="AR14" s="7"/>
      <c r="AS14" s="7"/>
    </row>
    <row r="15" spans="1:45" ht="20.100000000000001" customHeight="1">
      <c r="A15" s="7"/>
      <c r="B15" s="7"/>
      <c r="C15" s="129">
        <f t="shared" si="4"/>
        <v>6</v>
      </c>
      <c r="D15" s="130" t="str">
        <f>IF(biodata_ips!D15="","", biodata_ips!D15)</f>
        <v>HERIZAL</v>
      </c>
      <c r="E15" s="129">
        <f>IF(biodata_ips!E15="","", biodata_ips!E15)</f>
        <v>2750</v>
      </c>
      <c r="F15" s="131" t="str">
        <f>IF(biodata_ips!F15="","", biodata_ips!F15)</f>
        <v>9974601976</v>
      </c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124" t="str">
        <f t="shared" si="0"/>
        <v/>
      </c>
      <c r="AN15" s="125" t="str">
        <f t="shared" si="1"/>
        <v xml:space="preserve">  </v>
      </c>
      <c r="AO15" s="145" t="str">
        <f t="shared" si="2"/>
        <v xml:space="preserve">  </v>
      </c>
      <c r="AP15" s="146" t="str">
        <f t="shared" si="3"/>
        <v xml:space="preserve">  </v>
      </c>
      <c r="AQ15" s="126" t="str">
        <f t="shared" si="5"/>
        <v/>
      </c>
      <c r="AR15" s="7"/>
      <c r="AS15" s="7"/>
    </row>
    <row r="16" spans="1:45" ht="20.100000000000001" customHeight="1">
      <c r="A16" s="7"/>
      <c r="B16" s="7"/>
      <c r="C16" s="129">
        <f t="shared" si="4"/>
        <v>7</v>
      </c>
      <c r="D16" s="130" t="str">
        <f>IF(biodata_ips!D16="","", biodata_ips!D16)</f>
        <v>HUSNA</v>
      </c>
      <c r="E16" s="129" t="str">
        <f>IF(biodata_ips!E16="","", biodata_ips!E16)</f>
        <v>2748</v>
      </c>
      <c r="F16" s="131" t="str">
        <f>IF(biodata_ips!F16="","", biodata_ips!F16)</f>
        <v>9991791274</v>
      </c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124" t="str">
        <f t="shared" si="0"/>
        <v/>
      </c>
      <c r="AN16" s="125" t="str">
        <f t="shared" si="1"/>
        <v xml:space="preserve">  </v>
      </c>
      <c r="AO16" s="145" t="str">
        <f t="shared" si="2"/>
        <v xml:space="preserve">  </v>
      </c>
      <c r="AP16" s="146" t="str">
        <f t="shared" si="3"/>
        <v xml:space="preserve">  </v>
      </c>
      <c r="AQ16" s="126" t="str">
        <f t="shared" si="5"/>
        <v/>
      </c>
      <c r="AR16" s="7"/>
      <c r="AS16" s="7"/>
    </row>
    <row r="17" spans="1:45" ht="20.100000000000001" customHeight="1">
      <c r="A17" s="7"/>
      <c r="B17" s="7"/>
      <c r="C17" s="129">
        <f t="shared" si="4"/>
        <v>8</v>
      </c>
      <c r="D17" s="130" t="str">
        <f>IF(biodata_ips!D17="","", biodata_ips!D17)</f>
        <v>ISMAIL</v>
      </c>
      <c r="E17" s="129">
        <f>IF(biodata_ips!E17="","", biodata_ips!E17)</f>
        <v>2755</v>
      </c>
      <c r="F17" s="131" t="str">
        <f>IF(biodata_ips!F17="","", biodata_ips!F17)</f>
        <v>0005606399</v>
      </c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124" t="str">
        <f t="shared" si="0"/>
        <v/>
      </c>
      <c r="AN17" s="125" t="str">
        <f t="shared" si="1"/>
        <v xml:space="preserve">  </v>
      </c>
      <c r="AO17" s="145" t="str">
        <f t="shared" si="2"/>
        <v xml:space="preserve">  </v>
      </c>
      <c r="AP17" s="146" t="str">
        <f t="shared" si="3"/>
        <v xml:space="preserve">  </v>
      </c>
      <c r="AQ17" s="126" t="str">
        <f t="shared" si="5"/>
        <v/>
      </c>
      <c r="AR17" s="7"/>
      <c r="AS17" s="7"/>
    </row>
    <row r="18" spans="1:45" ht="20.100000000000001" customHeight="1">
      <c r="A18" s="7"/>
      <c r="B18" s="7"/>
      <c r="C18" s="129">
        <f t="shared" si="4"/>
        <v>9</v>
      </c>
      <c r="D18" s="130" t="str">
        <f>IF(biodata_ips!D18="","", biodata_ips!D18)</f>
        <v>LIDIA</v>
      </c>
      <c r="E18" s="129" t="str">
        <f>IF(biodata_ips!E18="","", biodata_ips!E18)</f>
        <v>2761</v>
      </c>
      <c r="F18" s="131" t="str">
        <f>IF(biodata_ips!F18="","", biodata_ips!F18)</f>
        <v>0009710183</v>
      </c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124" t="str">
        <f t="shared" si="0"/>
        <v/>
      </c>
      <c r="AN18" s="125" t="str">
        <f t="shared" si="1"/>
        <v xml:space="preserve">  </v>
      </c>
      <c r="AO18" s="145" t="str">
        <f t="shared" si="2"/>
        <v xml:space="preserve">  </v>
      </c>
      <c r="AP18" s="146" t="str">
        <f t="shared" si="3"/>
        <v xml:space="preserve">  </v>
      </c>
      <c r="AQ18" s="126" t="str">
        <f t="shared" si="5"/>
        <v/>
      </c>
      <c r="AR18" s="7"/>
      <c r="AS18" s="7"/>
    </row>
    <row r="19" spans="1:45" ht="20.100000000000001" customHeight="1">
      <c r="A19" s="7"/>
      <c r="B19" s="7"/>
      <c r="C19" s="129">
        <f t="shared" si="4"/>
        <v>10</v>
      </c>
      <c r="D19" s="130" t="str">
        <f>IF(biodata_ips!D19="","", biodata_ips!D19)</f>
        <v>LILIT YUNIKA</v>
      </c>
      <c r="E19" s="129" t="str">
        <f>IF(biodata_ips!E19="","", biodata_ips!E19)</f>
        <v>2762</v>
      </c>
      <c r="F19" s="131" t="str">
        <f>IF(biodata_ips!F19="","", biodata_ips!F19)</f>
        <v>0008470829</v>
      </c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124" t="str">
        <f t="shared" si="0"/>
        <v/>
      </c>
      <c r="AN19" s="125" t="str">
        <f t="shared" si="1"/>
        <v xml:space="preserve">  </v>
      </c>
      <c r="AO19" s="145" t="str">
        <f t="shared" si="2"/>
        <v xml:space="preserve">  </v>
      </c>
      <c r="AP19" s="146" t="str">
        <f t="shared" si="3"/>
        <v xml:space="preserve">  </v>
      </c>
      <c r="AQ19" s="126" t="str">
        <f t="shared" si="5"/>
        <v/>
      </c>
      <c r="AR19" s="7"/>
      <c r="AS19" s="7"/>
    </row>
    <row r="20" spans="1:45" ht="20.100000000000001" customHeight="1">
      <c r="A20" s="7"/>
      <c r="B20" s="7"/>
      <c r="C20" s="129">
        <f t="shared" si="4"/>
        <v>11</v>
      </c>
      <c r="D20" s="130" t="str">
        <f>IF(biodata_ips!D20="","", biodata_ips!D20)</f>
        <v>MAQFIRATUL ZIKRA</v>
      </c>
      <c r="E20" s="129" t="str">
        <f>IF(biodata_ips!E20="","", biodata_ips!E20)</f>
        <v>2768</v>
      </c>
      <c r="F20" s="131" t="str">
        <f>IF(biodata_ips!F20="","", biodata_ips!F20)</f>
        <v>0003295405</v>
      </c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124" t="str">
        <f t="shared" si="0"/>
        <v/>
      </c>
      <c r="AN20" s="125" t="str">
        <f t="shared" si="1"/>
        <v xml:space="preserve">  </v>
      </c>
      <c r="AO20" s="145" t="str">
        <f t="shared" si="2"/>
        <v xml:space="preserve">  </v>
      </c>
      <c r="AP20" s="146" t="str">
        <f t="shared" si="3"/>
        <v xml:space="preserve">  </v>
      </c>
      <c r="AQ20" s="126" t="str">
        <f t="shared" si="5"/>
        <v/>
      </c>
      <c r="AR20" s="7"/>
      <c r="AS20" s="7"/>
    </row>
    <row r="21" spans="1:45" ht="20.100000000000001" customHeight="1">
      <c r="A21" s="7"/>
      <c r="B21" s="7"/>
      <c r="C21" s="129">
        <f t="shared" si="4"/>
        <v>12</v>
      </c>
      <c r="D21" s="130" t="str">
        <f>IF(biodata_ips!D21="","", biodata_ips!D21)</f>
        <v>M. RAISAL</v>
      </c>
      <c r="E21" s="129" t="str">
        <f>IF(biodata_ips!E21="","", biodata_ips!E21)</f>
        <v>2774</v>
      </c>
      <c r="F21" s="131" t="str">
        <f>IF(biodata_ips!F21="","", biodata_ips!F21)</f>
        <v>0009055495</v>
      </c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124" t="str">
        <f t="shared" si="0"/>
        <v/>
      </c>
      <c r="AN21" s="125" t="str">
        <f t="shared" si="1"/>
        <v xml:space="preserve">  </v>
      </c>
      <c r="AO21" s="145" t="str">
        <f t="shared" si="2"/>
        <v xml:space="preserve">  </v>
      </c>
      <c r="AP21" s="146" t="str">
        <f t="shared" si="3"/>
        <v xml:space="preserve">  </v>
      </c>
      <c r="AQ21" s="126" t="str">
        <f t="shared" si="5"/>
        <v/>
      </c>
      <c r="AR21" s="7"/>
      <c r="AS21" s="7"/>
    </row>
    <row r="22" spans="1:45" ht="20.100000000000001" customHeight="1">
      <c r="A22" s="7"/>
      <c r="B22" s="7"/>
      <c r="C22" s="129">
        <f t="shared" si="4"/>
        <v>13</v>
      </c>
      <c r="D22" s="130" t="str">
        <f>IF(biodata_ips!D22="","", biodata_ips!D22)</f>
        <v>MUHIBBAN</v>
      </c>
      <c r="E22" s="129" t="str">
        <f>IF(biodata_ips!E22="","", biodata_ips!E22)</f>
        <v>2770</v>
      </c>
      <c r="F22" s="131" t="str">
        <f>IF(biodata_ips!F22="","", biodata_ips!F22)</f>
        <v>0006382459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124" t="str">
        <f t="shared" si="0"/>
        <v/>
      </c>
      <c r="AN22" s="125" t="str">
        <f t="shared" si="1"/>
        <v xml:space="preserve">  </v>
      </c>
      <c r="AO22" s="145" t="str">
        <f t="shared" si="2"/>
        <v xml:space="preserve">  </v>
      </c>
      <c r="AP22" s="146" t="str">
        <f t="shared" si="3"/>
        <v xml:space="preserve">  </v>
      </c>
      <c r="AQ22" s="126" t="str">
        <f t="shared" si="5"/>
        <v/>
      </c>
      <c r="AR22" s="7"/>
      <c r="AS22" s="7"/>
    </row>
    <row r="23" spans="1:45" ht="20.100000000000001" customHeight="1">
      <c r="A23" s="7"/>
      <c r="B23" s="7"/>
      <c r="C23" s="129">
        <f t="shared" si="4"/>
        <v>14</v>
      </c>
      <c r="D23" s="130" t="str">
        <f>IF(biodata_ips!D23="","", biodata_ips!D23)</f>
        <v>MURZAIPAH</v>
      </c>
      <c r="E23" s="129">
        <f>IF(biodata_ips!E23="","", biodata_ips!E23)</f>
        <v>2763</v>
      </c>
      <c r="F23" s="131" t="str">
        <f>IF(biodata_ips!F23="","", biodata_ips!F23)</f>
        <v>0009697500</v>
      </c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124" t="str">
        <f t="shared" si="0"/>
        <v/>
      </c>
      <c r="AN23" s="125" t="str">
        <f t="shared" si="1"/>
        <v xml:space="preserve">  </v>
      </c>
      <c r="AO23" s="145" t="str">
        <f t="shared" si="2"/>
        <v xml:space="preserve">  </v>
      </c>
      <c r="AP23" s="146" t="str">
        <f t="shared" si="3"/>
        <v xml:space="preserve">  </v>
      </c>
      <c r="AQ23" s="126" t="str">
        <f t="shared" si="5"/>
        <v/>
      </c>
      <c r="AR23" s="7"/>
      <c r="AS23" s="7"/>
    </row>
    <row r="24" spans="1:45" ht="20.100000000000001" customHeight="1">
      <c r="A24" s="7"/>
      <c r="B24" s="7"/>
      <c r="C24" s="129">
        <f t="shared" si="4"/>
        <v>15</v>
      </c>
      <c r="D24" s="130" t="str">
        <f>IF(biodata_ips!D24="","", biodata_ips!D24)</f>
        <v>M. ZARPUN RAIHAN</v>
      </c>
      <c r="E24" s="129" t="str">
        <f>IF(biodata_ips!E24="","", biodata_ips!E24)</f>
        <v>2771</v>
      </c>
      <c r="F24" s="131" t="str">
        <f>IF(biodata_ips!F24="","", biodata_ips!F24)</f>
        <v>0007262537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124" t="str">
        <f t="shared" si="0"/>
        <v/>
      </c>
      <c r="AN24" s="125" t="str">
        <f t="shared" si="1"/>
        <v xml:space="preserve">  </v>
      </c>
      <c r="AO24" s="145" t="str">
        <f t="shared" si="2"/>
        <v xml:space="preserve">  </v>
      </c>
      <c r="AP24" s="146" t="str">
        <f t="shared" si="3"/>
        <v xml:space="preserve">  </v>
      </c>
      <c r="AQ24" s="126" t="str">
        <f t="shared" si="5"/>
        <v/>
      </c>
      <c r="AR24" s="7"/>
      <c r="AS24" s="7"/>
    </row>
    <row r="25" spans="1:45" ht="20.100000000000001" customHeight="1">
      <c r="A25" s="7"/>
      <c r="B25" s="7"/>
      <c r="C25" s="129">
        <f t="shared" si="4"/>
        <v>16</v>
      </c>
      <c r="D25" s="130" t="str">
        <f>IF(biodata_ips!D25="","", biodata_ips!D25)</f>
        <v>NURAL</v>
      </c>
      <c r="E25" s="129" t="str">
        <f>IF(biodata_ips!E25="","", biodata_ips!E25)</f>
        <v>2781</v>
      </c>
      <c r="F25" s="131" t="str">
        <f>IF(biodata_ips!F25="","", biodata_ips!F25)</f>
        <v>0000640478</v>
      </c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124" t="str">
        <f t="shared" si="0"/>
        <v/>
      </c>
      <c r="AN25" s="125" t="str">
        <f t="shared" si="1"/>
        <v xml:space="preserve">  </v>
      </c>
      <c r="AO25" s="145" t="str">
        <f t="shared" si="2"/>
        <v xml:space="preserve">  </v>
      </c>
      <c r="AP25" s="146" t="str">
        <f t="shared" si="3"/>
        <v xml:space="preserve">  </v>
      </c>
      <c r="AQ25" s="126" t="str">
        <f t="shared" si="5"/>
        <v/>
      </c>
      <c r="AR25" s="7"/>
      <c r="AS25" s="7"/>
    </row>
    <row r="26" spans="1:45" ht="20.100000000000001" customHeight="1">
      <c r="A26" s="7"/>
      <c r="B26" s="7"/>
      <c r="C26" s="129">
        <f t="shared" si="4"/>
        <v>17</v>
      </c>
      <c r="D26" s="130" t="str">
        <f>IF(biodata_ips!D26="","", biodata_ips!D26)</f>
        <v>NURIYA ULFA</v>
      </c>
      <c r="E26" s="129">
        <f>IF(biodata_ips!E26="","", biodata_ips!E26)</f>
        <v>2782</v>
      </c>
      <c r="F26" s="131" t="str">
        <f>IF(biodata_ips!F26="","", biodata_ips!F26)</f>
        <v>0007780906</v>
      </c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124" t="str">
        <f t="shared" si="0"/>
        <v/>
      </c>
      <c r="AN26" s="125" t="str">
        <f t="shared" si="1"/>
        <v xml:space="preserve">  </v>
      </c>
      <c r="AO26" s="145" t="str">
        <f t="shared" si="2"/>
        <v xml:space="preserve">  </v>
      </c>
      <c r="AP26" s="146" t="str">
        <f t="shared" si="3"/>
        <v xml:space="preserve">  </v>
      </c>
      <c r="AQ26" s="126" t="str">
        <f t="shared" si="5"/>
        <v/>
      </c>
      <c r="AR26" s="7"/>
      <c r="AS26" s="7"/>
    </row>
    <row r="27" spans="1:45" ht="20.100000000000001" customHeight="1">
      <c r="A27" s="7"/>
      <c r="B27" s="7"/>
      <c r="C27" s="129">
        <f t="shared" si="4"/>
        <v>18</v>
      </c>
      <c r="D27" s="130" t="str">
        <f>IF(biodata_ips!D27="","", biodata_ips!D27)</f>
        <v>RAHMAD ALPARISI</v>
      </c>
      <c r="E27" s="129" t="str">
        <f>IF(biodata_ips!E27="","", biodata_ips!E27)</f>
        <v>2785</v>
      </c>
      <c r="F27" s="131" t="str">
        <f>IF(biodata_ips!F27="","", biodata_ips!F27)</f>
        <v>0007274164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124" t="str">
        <f t="shared" si="0"/>
        <v/>
      </c>
      <c r="AN27" s="125" t="str">
        <f t="shared" si="1"/>
        <v xml:space="preserve">  </v>
      </c>
      <c r="AO27" s="145" t="str">
        <f t="shared" si="2"/>
        <v xml:space="preserve">  </v>
      </c>
      <c r="AP27" s="146" t="str">
        <f t="shared" si="3"/>
        <v xml:space="preserve">  </v>
      </c>
      <c r="AQ27" s="126" t="str">
        <f t="shared" si="5"/>
        <v/>
      </c>
      <c r="AR27" s="7"/>
      <c r="AS27" s="7"/>
    </row>
    <row r="28" spans="1:45" ht="20.100000000000001" customHeight="1">
      <c r="A28" s="7"/>
      <c r="B28" s="7"/>
      <c r="C28" s="129">
        <f t="shared" si="4"/>
        <v>19</v>
      </c>
      <c r="D28" s="130" t="str">
        <f>IF(biodata_ips!D28="","", biodata_ips!D28)</f>
        <v>REFTA AYUNDA</v>
      </c>
      <c r="E28" s="129" t="str">
        <f>IF(biodata_ips!E28="","", biodata_ips!E28)</f>
        <v>2914</v>
      </c>
      <c r="F28" s="131" t="str">
        <f>IF(biodata_ips!F28="","", biodata_ips!F28)</f>
        <v>0000640465</v>
      </c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124" t="str">
        <f t="shared" si="0"/>
        <v/>
      </c>
      <c r="AN28" s="125" t="str">
        <f t="shared" si="1"/>
        <v xml:space="preserve">  </v>
      </c>
      <c r="AO28" s="145" t="str">
        <f t="shared" si="2"/>
        <v xml:space="preserve">  </v>
      </c>
      <c r="AP28" s="146" t="str">
        <f t="shared" si="3"/>
        <v xml:space="preserve">  </v>
      </c>
      <c r="AQ28" s="126" t="str">
        <f t="shared" si="5"/>
        <v/>
      </c>
      <c r="AR28" s="7"/>
      <c r="AS28" s="7"/>
    </row>
    <row r="29" spans="1:45" ht="20.100000000000001" customHeight="1">
      <c r="A29" s="7"/>
      <c r="B29" s="7"/>
      <c r="C29" s="129">
        <f t="shared" si="4"/>
        <v>20</v>
      </c>
      <c r="D29" s="130" t="str">
        <f>IF(biodata_ips!D29="","", biodata_ips!D29)</f>
        <v>SYIFAUL HUSNI</v>
      </c>
      <c r="E29" s="129" t="str">
        <f>IF(biodata_ips!E29="","", biodata_ips!E29)</f>
        <v>2799</v>
      </c>
      <c r="F29" s="131" t="str">
        <f>IF(biodata_ips!F29="","", biodata_ips!F29)</f>
        <v>0000809358</v>
      </c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124" t="str">
        <f t="shared" si="0"/>
        <v/>
      </c>
      <c r="AN29" s="125" t="str">
        <f t="shared" si="1"/>
        <v xml:space="preserve">  </v>
      </c>
      <c r="AO29" s="145" t="str">
        <f t="shared" si="2"/>
        <v xml:space="preserve">  </v>
      </c>
      <c r="AP29" s="146" t="str">
        <f t="shared" si="3"/>
        <v xml:space="preserve">  </v>
      </c>
      <c r="AQ29" s="126" t="str">
        <f t="shared" si="5"/>
        <v/>
      </c>
      <c r="AR29" s="7"/>
      <c r="AS29" s="7"/>
    </row>
    <row r="30" spans="1:45" ht="20.100000000000001" customHeight="1">
      <c r="A30" s="7"/>
      <c r="B30" s="7"/>
      <c r="C30" s="129">
        <f t="shared" si="4"/>
        <v>21</v>
      </c>
      <c r="D30" s="130" t="str">
        <f>IF(biodata_ips!D30="","", biodata_ips!D30)</f>
        <v>TAIBAL ARDANI</v>
      </c>
      <c r="E30" s="129" t="str">
        <f>IF(biodata_ips!E30="","", biodata_ips!E30)</f>
        <v>2801</v>
      </c>
      <c r="F30" s="131" t="str">
        <f>IF(biodata_ips!F30="","", biodata_ips!F30)</f>
        <v>0006366551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124" t="str">
        <f t="shared" si="0"/>
        <v/>
      </c>
      <c r="AN30" s="125" t="str">
        <f t="shared" si="1"/>
        <v xml:space="preserve">  </v>
      </c>
      <c r="AO30" s="145" t="str">
        <f t="shared" si="2"/>
        <v xml:space="preserve">  </v>
      </c>
      <c r="AP30" s="146" t="str">
        <f t="shared" si="3"/>
        <v xml:space="preserve">  </v>
      </c>
      <c r="AQ30" s="126" t="str">
        <f t="shared" si="5"/>
        <v/>
      </c>
      <c r="AR30" s="7"/>
      <c r="AS30" s="7"/>
    </row>
    <row r="31" spans="1:45" ht="20.100000000000001" customHeight="1">
      <c r="A31" s="7"/>
      <c r="B31" s="7"/>
      <c r="C31" s="129">
        <f t="shared" si="4"/>
        <v>22</v>
      </c>
      <c r="D31" s="130" t="str">
        <f>IF(biodata_ips!D31="","", biodata_ips!D31)</f>
        <v>ABDUL ZIKRI</v>
      </c>
      <c r="E31" s="129" t="str">
        <f>IF(biodata_ips!E31="","", biodata_ips!E31)</f>
        <v>2715</v>
      </c>
      <c r="F31" s="131" t="str">
        <f>IF(biodata_ips!F31="","", biodata_ips!F31)</f>
        <v>0017007888</v>
      </c>
      <c r="G31" s="178"/>
      <c r="H31" s="179"/>
      <c r="I31" s="178"/>
      <c r="J31" s="180"/>
      <c r="K31" s="178"/>
      <c r="L31" s="180"/>
      <c r="M31" s="178"/>
      <c r="N31" s="180"/>
      <c r="O31" s="178"/>
      <c r="P31" s="180"/>
      <c r="Q31" s="178"/>
      <c r="R31" s="180"/>
      <c r="S31" s="178"/>
      <c r="T31" s="180"/>
      <c r="U31" s="178"/>
      <c r="V31" s="180"/>
      <c r="W31" s="178"/>
      <c r="X31" s="180"/>
      <c r="Y31" s="179"/>
      <c r="Z31" s="181"/>
      <c r="AA31" s="178"/>
      <c r="AB31" s="180"/>
      <c r="AC31" s="178"/>
      <c r="AD31" s="180"/>
      <c r="AE31" s="178"/>
      <c r="AF31" s="180"/>
      <c r="AG31" s="35"/>
      <c r="AH31" s="35"/>
      <c r="AI31" s="35"/>
      <c r="AJ31" s="35"/>
      <c r="AK31" s="35"/>
      <c r="AL31" s="35"/>
      <c r="AM31" s="124" t="str">
        <f t="shared" si="0"/>
        <v/>
      </c>
      <c r="AN31" s="125" t="str">
        <f t="shared" si="1"/>
        <v xml:space="preserve">  </v>
      </c>
      <c r="AO31" s="145" t="str">
        <f t="shared" si="2"/>
        <v xml:space="preserve">  </v>
      </c>
      <c r="AP31" s="146" t="str">
        <f t="shared" si="3"/>
        <v xml:space="preserve">  </v>
      </c>
      <c r="AQ31" s="126" t="str">
        <f t="shared" si="5"/>
        <v/>
      </c>
      <c r="AR31" s="7"/>
      <c r="AS31" s="7"/>
    </row>
    <row r="32" spans="1:45" ht="20.100000000000001" customHeight="1">
      <c r="A32" s="7"/>
      <c r="B32" s="7"/>
      <c r="C32" s="129">
        <f t="shared" si="4"/>
        <v>23</v>
      </c>
      <c r="D32" s="130" t="str">
        <f>IF(biodata_ips!D32="","", biodata_ips!D32)</f>
        <v>ALDI MAULANA</v>
      </c>
      <c r="E32" s="129" t="str">
        <f>IF(biodata_ips!E32="","", biodata_ips!E32)</f>
        <v>2727</v>
      </c>
      <c r="F32" s="131" t="str">
        <f>IF(biodata_ips!F32="","", biodata_ips!F32)</f>
        <v>0001278468</v>
      </c>
      <c r="G32" s="178"/>
      <c r="H32" s="179"/>
      <c r="I32" s="178"/>
      <c r="J32" s="180"/>
      <c r="K32" s="178"/>
      <c r="L32" s="180"/>
      <c r="M32" s="178"/>
      <c r="N32" s="180"/>
      <c r="O32" s="178"/>
      <c r="P32" s="180"/>
      <c r="Q32" s="178"/>
      <c r="R32" s="180"/>
      <c r="S32" s="178"/>
      <c r="T32" s="180"/>
      <c r="U32" s="178"/>
      <c r="V32" s="180"/>
      <c r="W32" s="178"/>
      <c r="X32" s="180"/>
      <c r="Y32" s="182"/>
      <c r="Z32" s="181"/>
      <c r="AA32" s="178"/>
      <c r="AB32" s="180"/>
      <c r="AC32" s="178"/>
      <c r="AD32" s="180"/>
      <c r="AE32" s="178"/>
      <c r="AF32" s="180"/>
      <c r="AG32" s="35"/>
      <c r="AH32" s="35"/>
      <c r="AI32" s="35"/>
      <c r="AJ32" s="35"/>
      <c r="AK32" s="35"/>
      <c r="AL32" s="35"/>
      <c r="AM32" s="124" t="str">
        <f t="shared" si="0"/>
        <v/>
      </c>
      <c r="AN32" s="125" t="str">
        <f t="shared" si="1"/>
        <v xml:space="preserve">  </v>
      </c>
      <c r="AO32" s="145" t="str">
        <f t="shared" si="2"/>
        <v xml:space="preserve">  </v>
      </c>
      <c r="AP32" s="146" t="str">
        <f t="shared" si="3"/>
        <v xml:space="preserve">  </v>
      </c>
      <c r="AQ32" s="126" t="str">
        <f t="shared" si="5"/>
        <v/>
      </c>
      <c r="AR32" s="7"/>
      <c r="AS32" s="7"/>
    </row>
    <row r="33" spans="1:45" ht="20.100000000000001" customHeight="1">
      <c r="A33" s="7"/>
      <c r="B33" s="7"/>
      <c r="C33" s="129">
        <f t="shared" si="4"/>
        <v>24</v>
      </c>
      <c r="D33" s="130" t="str">
        <f>IF(biodata_ips!D33="","", biodata_ips!D33)</f>
        <v>BASRI</v>
      </c>
      <c r="E33" s="129" t="str">
        <f>IF(biodata_ips!E33="","", biodata_ips!E33)</f>
        <v>2731</v>
      </c>
      <c r="F33" s="131" t="str">
        <f>IF(biodata_ips!F33="","", biodata_ips!F33)</f>
        <v>9986185294</v>
      </c>
      <c r="G33" s="178"/>
      <c r="H33" s="179"/>
      <c r="I33" s="178"/>
      <c r="J33" s="180"/>
      <c r="K33" s="178"/>
      <c r="L33" s="180"/>
      <c r="M33" s="178"/>
      <c r="N33" s="180"/>
      <c r="O33" s="178"/>
      <c r="P33" s="180"/>
      <c r="Q33" s="178"/>
      <c r="R33" s="180"/>
      <c r="S33" s="178"/>
      <c r="T33" s="180"/>
      <c r="U33" s="178"/>
      <c r="V33" s="180"/>
      <c r="W33" s="178"/>
      <c r="X33" s="180"/>
      <c r="Y33" s="182"/>
      <c r="Z33" s="181"/>
      <c r="AA33" s="178"/>
      <c r="AB33" s="180"/>
      <c r="AC33" s="178"/>
      <c r="AD33" s="180"/>
      <c r="AE33" s="178"/>
      <c r="AF33" s="180"/>
      <c r="AG33" s="35"/>
      <c r="AH33" s="35"/>
      <c r="AI33" s="35"/>
      <c r="AJ33" s="35"/>
      <c r="AK33" s="35"/>
      <c r="AL33" s="35"/>
      <c r="AM33" s="124" t="str">
        <f t="shared" si="0"/>
        <v/>
      </c>
      <c r="AN33" s="125" t="str">
        <f t="shared" si="1"/>
        <v xml:space="preserve">  </v>
      </c>
      <c r="AO33" s="145" t="str">
        <f t="shared" si="2"/>
        <v xml:space="preserve">  </v>
      </c>
      <c r="AP33" s="146" t="str">
        <f t="shared" si="3"/>
        <v xml:space="preserve">  </v>
      </c>
      <c r="AQ33" s="126" t="str">
        <f t="shared" si="5"/>
        <v/>
      </c>
      <c r="AR33" s="7"/>
      <c r="AS33" s="7"/>
    </row>
    <row r="34" spans="1:45" ht="20.100000000000001" customHeight="1">
      <c r="A34" s="7"/>
      <c r="B34" s="7"/>
      <c r="C34" s="129">
        <f t="shared" si="4"/>
        <v>25</v>
      </c>
      <c r="D34" s="130" t="str">
        <f>IF(biodata_ips!D34="","", biodata_ips!D34)</f>
        <v>DONI IRAWAN SAPUTRA</v>
      </c>
      <c r="E34" s="129" t="str">
        <f>IF(biodata_ips!E34="","", biodata_ips!E34)</f>
        <v>2913</v>
      </c>
      <c r="F34" s="131" t="str">
        <f>IF(biodata_ips!F34="","", biodata_ips!F34)</f>
        <v>0003648592</v>
      </c>
      <c r="G34" s="178"/>
      <c r="H34" s="179"/>
      <c r="I34" s="178"/>
      <c r="J34" s="180"/>
      <c r="K34" s="178"/>
      <c r="L34" s="180"/>
      <c r="M34" s="178"/>
      <c r="N34" s="180"/>
      <c r="O34" s="178"/>
      <c r="P34" s="180"/>
      <c r="Q34" s="178"/>
      <c r="R34" s="180"/>
      <c r="S34" s="178"/>
      <c r="T34" s="180"/>
      <c r="U34" s="178"/>
      <c r="V34" s="180"/>
      <c r="W34" s="178"/>
      <c r="X34" s="180"/>
      <c r="Y34" s="182"/>
      <c r="Z34" s="181"/>
      <c r="AA34" s="178"/>
      <c r="AB34" s="180"/>
      <c r="AC34" s="178"/>
      <c r="AD34" s="180"/>
      <c r="AE34" s="178"/>
      <c r="AF34" s="180"/>
      <c r="AG34" s="35"/>
      <c r="AH34" s="35"/>
      <c r="AI34" s="35"/>
      <c r="AJ34" s="35"/>
      <c r="AK34" s="35"/>
      <c r="AL34" s="35"/>
      <c r="AM34" s="124" t="str">
        <f t="shared" si="0"/>
        <v/>
      </c>
      <c r="AN34" s="125" t="str">
        <f t="shared" si="1"/>
        <v xml:space="preserve">  </v>
      </c>
      <c r="AO34" s="145" t="str">
        <f t="shared" si="2"/>
        <v xml:space="preserve">  </v>
      </c>
      <c r="AP34" s="146" t="str">
        <f t="shared" si="3"/>
        <v xml:space="preserve">  </v>
      </c>
      <c r="AQ34" s="126" t="str">
        <f t="shared" si="5"/>
        <v/>
      </c>
      <c r="AR34" s="7"/>
      <c r="AS34" s="7"/>
    </row>
    <row r="35" spans="1:45" ht="20.100000000000001" customHeight="1">
      <c r="A35" s="7"/>
      <c r="B35" s="7"/>
      <c r="C35" s="129">
        <f t="shared" si="4"/>
        <v>26</v>
      </c>
      <c r="D35" s="130" t="str">
        <f>IF(biodata_ips!D35="","", biodata_ips!D35)</f>
        <v>FARHAN</v>
      </c>
      <c r="E35" s="129" t="str">
        <f>IF(biodata_ips!E35="","", biodata_ips!E35)</f>
        <v>2747</v>
      </c>
      <c r="F35" s="131" t="str">
        <f>IF(biodata_ips!F35="","", biodata_ips!F35)</f>
        <v>9999712883</v>
      </c>
      <c r="G35" s="178"/>
      <c r="H35" s="179"/>
      <c r="I35" s="178"/>
      <c r="J35" s="180"/>
      <c r="K35" s="178"/>
      <c r="L35" s="180"/>
      <c r="M35" s="178"/>
      <c r="N35" s="180"/>
      <c r="O35" s="178"/>
      <c r="P35" s="180"/>
      <c r="Q35" s="178"/>
      <c r="R35" s="180"/>
      <c r="S35" s="178"/>
      <c r="T35" s="180"/>
      <c r="U35" s="178"/>
      <c r="V35" s="180"/>
      <c r="W35" s="178"/>
      <c r="X35" s="180"/>
      <c r="Y35" s="182"/>
      <c r="Z35" s="181"/>
      <c r="AA35" s="178"/>
      <c r="AB35" s="180"/>
      <c r="AC35" s="178"/>
      <c r="AD35" s="180"/>
      <c r="AE35" s="178"/>
      <c r="AF35" s="180"/>
      <c r="AG35" s="35"/>
      <c r="AH35" s="35"/>
      <c r="AI35" s="35"/>
      <c r="AJ35" s="35"/>
      <c r="AK35" s="35"/>
      <c r="AL35" s="35"/>
      <c r="AM35" s="124" t="str">
        <f t="shared" si="0"/>
        <v/>
      </c>
      <c r="AN35" s="125" t="str">
        <f t="shared" si="1"/>
        <v xml:space="preserve">  </v>
      </c>
      <c r="AO35" s="145" t="str">
        <f t="shared" si="2"/>
        <v xml:space="preserve">  </v>
      </c>
      <c r="AP35" s="146" t="str">
        <f t="shared" si="3"/>
        <v xml:space="preserve">  </v>
      </c>
      <c r="AQ35" s="126" t="str">
        <f t="shared" si="5"/>
        <v/>
      </c>
      <c r="AR35" s="7"/>
      <c r="AS35" s="7"/>
    </row>
    <row r="36" spans="1:45" ht="20.100000000000001" customHeight="1">
      <c r="A36" s="7"/>
      <c r="B36" s="7"/>
      <c r="C36" s="129">
        <f t="shared" si="4"/>
        <v>27</v>
      </c>
      <c r="D36" s="130" t="str">
        <f>IF(biodata_ips!D36="","", biodata_ips!D36)</f>
        <v>FITRI DARNILA</v>
      </c>
      <c r="E36" s="129" t="str">
        <f>IF(biodata_ips!E36="","", biodata_ips!E36)</f>
        <v>2809</v>
      </c>
      <c r="F36" s="131" t="str">
        <f>IF(biodata_ips!F36="","", biodata_ips!F36)</f>
        <v>0008329883</v>
      </c>
      <c r="G36" s="178"/>
      <c r="H36" s="179"/>
      <c r="I36" s="178"/>
      <c r="J36" s="180"/>
      <c r="K36" s="178"/>
      <c r="L36" s="180"/>
      <c r="M36" s="178"/>
      <c r="N36" s="180"/>
      <c r="O36" s="178"/>
      <c r="P36" s="180"/>
      <c r="Q36" s="178"/>
      <c r="R36" s="180"/>
      <c r="S36" s="178"/>
      <c r="T36" s="180"/>
      <c r="U36" s="178"/>
      <c r="V36" s="180"/>
      <c r="W36" s="178"/>
      <c r="X36" s="180"/>
      <c r="Y36" s="182"/>
      <c r="Z36" s="181"/>
      <c r="AA36" s="178"/>
      <c r="AB36" s="180"/>
      <c r="AC36" s="178"/>
      <c r="AD36" s="180"/>
      <c r="AE36" s="178"/>
      <c r="AF36" s="180"/>
      <c r="AG36" s="35"/>
      <c r="AH36" s="35"/>
      <c r="AI36" s="35"/>
      <c r="AJ36" s="35"/>
      <c r="AK36" s="35"/>
      <c r="AL36" s="35"/>
      <c r="AM36" s="124" t="str">
        <f t="shared" si="0"/>
        <v/>
      </c>
      <c r="AN36" s="125" t="str">
        <f t="shared" si="1"/>
        <v xml:space="preserve">  </v>
      </c>
      <c r="AO36" s="145" t="str">
        <f t="shared" si="2"/>
        <v xml:space="preserve">  </v>
      </c>
      <c r="AP36" s="146" t="str">
        <f t="shared" si="3"/>
        <v xml:space="preserve">  </v>
      </c>
      <c r="AQ36" s="126" t="str">
        <f t="shared" si="5"/>
        <v/>
      </c>
      <c r="AR36" s="7"/>
      <c r="AS36" s="7"/>
    </row>
    <row r="37" spans="1:45" ht="20.100000000000001" customHeight="1">
      <c r="A37" s="7"/>
      <c r="B37" s="7"/>
      <c r="C37" s="129">
        <f t="shared" si="4"/>
        <v>28</v>
      </c>
      <c r="D37" s="130" t="str">
        <f>IF(biodata_ips!D37="","", biodata_ips!D37)</f>
        <v>FITRI MASRIZA</v>
      </c>
      <c r="E37" s="129" t="str">
        <f>IF(biodata_ips!E37="","", biodata_ips!E37)</f>
        <v>2739</v>
      </c>
      <c r="F37" s="131" t="str">
        <f>IF(biodata_ips!F37="","", biodata_ips!F37)</f>
        <v>0000647175</v>
      </c>
      <c r="G37" s="178"/>
      <c r="H37" s="179"/>
      <c r="I37" s="178"/>
      <c r="J37" s="180"/>
      <c r="K37" s="178"/>
      <c r="L37" s="180"/>
      <c r="M37" s="178"/>
      <c r="N37" s="180"/>
      <c r="O37" s="178"/>
      <c r="P37" s="180"/>
      <c r="Q37" s="178"/>
      <c r="R37" s="180"/>
      <c r="S37" s="178"/>
      <c r="T37" s="180"/>
      <c r="U37" s="178"/>
      <c r="V37" s="180"/>
      <c r="W37" s="178"/>
      <c r="X37" s="180"/>
      <c r="Y37" s="182"/>
      <c r="Z37" s="181"/>
      <c r="AA37" s="178"/>
      <c r="AB37" s="180"/>
      <c r="AC37" s="178"/>
      <c r="AD37" s="180"/>
      <c r="AE37" s="178"/>
      <c r="AF37" s="180"/>
      <c r="AG37" s="35"/>
      <c r="AH37" s="35"/>
      <c r="AI37" s="35"/>
      <c r="AJ37" s="35"/>
      <c r="AK37" s="35"/>
      <c r="AL37" s="35"/>
      <c r="AM37" s="124" t="str">
        <f t="shared" si="0"/>
        <v/>
      </c>
      <c r="AN37" s="125" t="str">
        <f t="shared" si="1"/>
        <v xml:space="preserve">  </v>
      </c>
      <c r="AO37" s="145" t="str">
        <f t="shared" si="2"/>
        <v xml:space="preserve">  </v>
      </c>
      <c r="AP37" s="146" t="str">
        <f t="shared" si="3"/>
        <v xml:space="preserve">  </v>
      </c>
      <c r="AQ37" s="126" t="str">
        <f t="shared" si="5"/>
        <v/>
      </c>
      <c r="AR37" s="7"/>
      <c r="AS37" s="7"/>
    </row>
    <row r="38" spans="1:45" ht="20.100000000000001" customHeight="1">
      <c r="A38" s="7"/>
      <c r="B38" s="7"/>
      <c r="C38" s="129">
        <f t="shared" si="4"/>
        <v>29</v>
      </c>
      <c r="D38" s="130" t="str">
        <f>IF(biodata_ips!D38="","", biodata_ips!D38)</f>
        <v>HUMAIRA</v>
      </c>
      <c r="E38" s="129" t="str">
        <f>IF(biodata_ips!E38="","", biodata_ips!E38)</f>
        <v>2752</v>
      </c>
      <c r="F38" s="131" t="str">
        <f>IF(biodata_ips!F38="","", biodata_ips!F38)</f>
        <v>0004429606</v>
      </c>
      <c r="G38" s="178"/>
      <c r="H38" s="179"/>
      <c r="I38" s="178"/>
      <c r="J38" s="180"/>
      <c r="K38" s="178"/>
      <c r="L38" s="180"/>
      <c r="M38" s="178"/>
      <c r="N38" s="180"/>
      <c r="O38" s="178"/>
      <c r="P38" s="180"/>
      <c r="Q38" s="178"/>
      <c r="R38" s="180"/>
      <c r="S38" s="178"/>
      <c r="T38" s="180"/>
      <c r="U38" s="178"/>
      <c r="V38" s="180"/>
      <c r="W38" s="178"/>
      <c r="X38" s="180"/>
      <c r="Y38" s="182"/>
      <c r="Z38" s="181"/>
      <c r="AA38" s="178"/>
      <c r="AB38" s="180"/>
      <c r="AC38" s="178"/>
      <c r="AD38" s="180"/>
      <c r="AE38" s="178"/>
      <c r="AF38" s="180"/>
      <c r="AG38" s="35"/>
      <c r="AH38" s="35"/>
      <c r="AI38" s="35"/>
      <c r="AJ38" s="35"/>
      <c r="AK38" s="35"/>
      <c r="AL38" s="35"/>
      <c r="AM38" s="124" t="str">
        <f t="shared" si="0"/>
        <v/>
      </c>
      <c r="AN38" s="125" t="str">
        <f t="shared" si="1"/>
        <v xml:space="preserve">  </v>
      </c>
      <c r="AO38" s="145" t="str">
        <f t="shared" si="2"/>
        <v xml:space="preserve">  </v>
      </c>
      <c r="AP38" s="146" t="str">
        <f t="shared" si="3"/>
        <v xml:space="preserve">  </v>
      </c>
      <c r="AQ38" s="126" t="str">
        <f t="shared" si="5"/>
        <v/>
      </c>
      <c r="AR38" s="7"/>
      <c r="AS38" s="7"/>
    </row>
    <row r="39" spans="1:45" ht="20.100000000000001" customHeight="1">
      <c r="A39" s="7"/>
      <c r="B39" s="7"/>
      <c r="C39" s="129">
        <f t="shared" si="4"/>
        <v>30</v>
      </c>
      <c r="D39" s="130" t="str">
        <f>IF(biodata_ips!D39="","", biodata_ips!D39)</f>
        <v>HUSNATUL HAFIZAH</v>
      </c>
      <c r="E39" s="129" t="str">
        <f>IF(biodata_ips!E39="","", biodata_ips!E39)</f>
        <v>2751</v>
      </c>
      <c r="F39" s="131" t="str">
        <f>IF(biodata_ips!F39="","", biodata_ips!F39)</f>
        <v>0006069955</v>
      </c>
      <c r="G39" s="178"/>
      <c r="H39" s="179"/>
      <c r="I39" s="178"/>
      <c r="J39" s="180"/>
      <c r="K39" s="178"/>
      <c r="L39" s="180"/>
      <c r="M39" s="178"/>
      <c r="N39" s="180"/>
      <c r="O39" s="178"/>
      <c r="P39" s="180"/>
      <c r="Q39" s="178"/>
      <c r="R39" s="180"/>
      <c r="S39" s="178"/>
      <c r="T39" s="180"/>
      <c r="U39" s="178"/>
      <c r="V39" s="180"/>
      <c r="W39" s="178"/>
      <c r="X39" s="180"/>
      <c r="Y39" s="182"/>
      <c r="Z39" s="181"/>
      <c r="AA39" s="178"/>
      <c r="AB39" s="180"/>
      <c r="AC39" s="178"/>
      <c r="AD39" s="180"/>
      <c r="AE39" s="178"/>
      <c r="AF39" s="180"/>
      <c r="AG39" s="35"/>
      <c r="AH39" s="35"/>
      <c r="AI39" s="35"/>
      <c r="AJ39" s="35"/>
      <c r="AK39" s="35"/>
      <c r="AL39" s="35"/>
      <c r="AM39" s="124" t="str">
        <f t="shared" si="0"/>
        <v/>
      </c>
      <c r="AN39" s="125" t="str">
        <f t="shared" si="1"/>
        <v xml:space="preserve">  </v>
      </c>
      <c r="AO39" s="145" t="str">
        <f t="shared" si="2"/>
        <v xml:space="preserve">  </v>
      </c>
      <c r="AP39" s="146" t="str">
        <f t="shared" si="3"/>
        <v xml:space="preserve">  </v>
      </c>
      <c r="AQ39" s="126" t="str">
        <f t="shared" si="5"/>
        <v/>
      </c>
      <c r="AR39" s="7"/>
      <c r="AS39" s="7"/>
    </row>
    <row r="40" spans="1:45" ht="20.100000000000001" customHeight="1">
      <c r="A40" s="7"/>
      <c r="B40" s="7"/>
      <c r="C40" s="129">
        <f t="shared" si="4"/>
        <v>31</v>
      </c>
      <c r="D40" s="130" t="str">
        <f>IF(biodata_ips!D40="","", biodata_ips!D40)</f>
        <v>KALKAUSAR</v>
      </c>
      <c r="E40" s="129">
        <f>IF(biodata_ips!E40="","", biodata_ips!E40)</f>
        <v>2813</v>
      </c>
      <c r="F40" s="131" t="str">
        <f>IF(biodata_ips!F40="","", biodata_ips!F40)</f>
        <v>0007901140</v>
      </c>
      <c r="G40" s="178"/>
      <c r="H40" s="179"/>
      <c r="I40" s="178"/>
      <c r="J40" s="180"/>
      <c r="K40" s="178"/>
      <c r="L40" s="180"/>
      <c r="M40" s="178"/>
      <c r="N40" s="180"/>
      <c r="O40" s="178"/>
      <c r="P40" s="180"/>
      <c r="Q40" s="178"/>
      <c r="R40" s="180"/>
      <c r="S40" s="178"/>
      <c r="T40" s="180"/>
      <c r="U40" s="178"/>
      <c r="V40" s="180"/>
      <c r="W40" s="178"/>
      <c r="X40" s="180"/>
      <c r="Y40" s="182"/>
      <c r="Z40" s="181"/>
      <c r="AA40" s="178"/>
      <c r="AB40" s="180"/>
      <c r="AC40" s="178"/>
      <c r="AD40" s="180"/>
      <c r="AE40" s="178"/>
      <c r="AF40" s="180"/>
      <c r="AG40" s="35"/>
      <c r="AH40" s="35"/>
      <c r="AI40" s="35"/>
      <c r="AJ40" s="35"/>
      <c r="AK40" s="35"/>
      <c r="AL40" s="35"/>
      <c r="AM40" s="124" t="str">
        <f t="shared" si="0"/>
        <v/>
      </c>
      <c r="AN40" s="125" t="str">
        <f t="shared" si="1"/>
        <v xml:space="preserve">  </v>
      </c>
      <c r="AO40" s="145" t="str">
        <f t="shared" si="2"/>
        <v xml:space="preserve">  </v>
      </c>
      <c r="AP40" s="146" t="str">
        <f t="shared" si="3"/>
        <v xml:space="preserve">  </v>
      </c>
      <c r="AQ40" s="126" t="str">
        <f t="shared" si="5"/>
        <v/>
      </c>
      <c r="AR40" s="7"/>
      <c r="AS40" s="7"/>
    </row>
    <row r="41" spans="1:45" ht="20.100000000000001" customHeight="1">
      <c r="A41" s="7"/>
      <c r="B41" s="7"/>
      <c r="C41" s="129">
        <f t="shared" si="4"/>
        <v>32</v>
      </c>
      <c r="D41" s="130" t="str">
        <f>IF(biodata_ips!D41="","", biodata_ips!D41)</f>
        <v>LESTA SYAHYA</v>
      </c>
      <c r="E41" s="129" t="str">
        <f>IF(biodata_ips!E41="","", biodata_ips!E41)</f>
        <v>2760</v>
      </c>
      <c r="F41" s="131" t="str">
        <f>IF(biodata_ips!F41="","", biodata_ips!F41)</f>
        <v>0005966300</v>
      </c>
      <c r="G41" s="178"/>
      <c r="H41" s="179"/>
      <c r="I41" s="178"/>
      <c r="J41" s="180"/>
      <c r="K41" s="178"/>
      <c r="L41" s="180"/>
      <c r="M41" s="178"/>
      <c r="N41" s="180"/>
      <c r="O41" s="178"/>
      <c r="P41" s="180"/>
      <c r="Q41" s="178"/>
      <c r="R41" s="180"/>
      <c r="S41" s="178"/>
      <c r="T41" s="180"/>
      <c r="U41" s="178"/>
      <c r="V41" s="180"/>
      <c r="W41" s="178"/>
      <c r="X41" s="180"/>
      <c r="Y41" s="182"/>
      <c r="Z41" s="181"/>
      <c r="AA41" s="178"/>
      <c r="AB41" s="180"/>
      <c r="AC41" s="178"/>
      <c r="AD41" s="180"/>
      <c r="AE41" s="178"/>
      <c r="AF41" s="180"/>
      <c r="AG41" s="35"/>
      <c r="AH41" s="35"/>
      <c r="AI41" s="35"/>
      <c r="AJ41" s="35"/>
      <c r="AK41" s="35"/>
      <c r="AL41" s="35"/>
      <c r="AM41" s="124" t="str">
        <f t="shared" si="0"/>
        <v/>
      </c>
      <c r="AN41" s="125" t="str">
        <f t="shared" si="1"/>
        <v xml:space="preserve">  </v>
      </c>
      <c r="AO41" s="145" t="str">
        <f t="shared" si="2"/>
        <v xml:space="preserve">  </v>
      </c>
      <c r="AP41" s="146" t="str">
        <f t="shared" si="3"/>
        <v xml:space="preserve">  </v>
      </c>
      <c r="AQ41" s="126" t="str">
        <f t="shared" si="5"/>
        <v/>
      </c>
      <c r="AR41" s="7"/>
      <c r="AS41" s="7"/>
    </row>
    <row r="42" spans="1:45" ht="20.100000000000001" customHeight="1">
      <c r="A42" s="7"/>
      <c r="B42" s="7"/>
      <c r="C42" s="129">
        <f t="shared" si="4"/>
        <v>33</v>
      </c>
      <c r="D42" s="130" t="str">
        <f>IF(biodata_ips!D42="","", biodata_ips!D42)</f>
        <v>MASRIZAL</v>
      </c>
      <c r="E42" s="129" t="str">
        <f>IF(biodata_ips!E42="","", biodata_ips!E42)</f>
        <v>2767</v>
      </c>
      <c r="F42" s="131" t="str">
        <f>IF(biodata_ips!F42="","", biodata_ips!F42)</f>
        <v>0009287552</v>
      </c>
      <c r="G42" s="178"/>
      <c r="H42" s="179"/>
      <c r="I42" s="178"/>
      <c r="J42" s="180"/>
      <c r="K42" s="178"/>
      <c r="L42" s="180"/>
      <c r="M42" s="178"/>
      <c r="N42" s="180"/>
      <c r="O42" s="178"/>
      <c r="P42" s="180"/>
      <c r="Q42" s="178"/>
      <c r="R42" s="180"/>
      <c r="S42" s="178"/>
      <c r="T42" s="180"/>
      <c r="U42" s="178"/>
      <c r="V42" s="180"/>
      <c r="W42" s="178"/>
      <c r="X42" s="180"/>
      <c r="Y42" s="182"/>
      <c r="Z42" s="181"/>
      <c r="AA42" s="178"/>
      <c r="AB42" s="180"/>
      <c r="AC42" s="178"/>
      <c r="AD42" s="180"/>
      <c r="AE42" s="178"/>
      <c r="AF42" s="180"/>
      <c r="AG42" s="35"/>
      <c r="AH42" s="35"/>
      <c r="AI42" s="35"/>
      <c r="AJ42" s="35"/>
      <c r="AK42" s="35"/>
      <c r="AL42" s="35"/>
      <c r="AM42" s="124" t="str">
        <f t="shared" si="0"/>
        <v/>
      </c>
      <c r="AN42" s="125" t="str">
        <f t="shared" si="1"/>
        <v xml:space="preserve">  </v>
      </c>
      <c r="AO42" s="145" t="str">
        <f t="shared" si="2"/>
        <v xml:space="preserve">  </v>
      </c>
      <c r="AP42" s="146" t="str">
        <f t="shared" si="3"/>
        <v xml:space="preserve">  </v>
      </c>
      <c r="AQ42" s="126" t="str">
        <f t="shared" si="5"/>
        <v/>
      </c>
      <c r="AR42" s="7"/>
      <c r="AS42" s="7"/>
    </row>
    <row r="43" spans="1:45" ht="20.100000000000001" customHeight="1">
      <c r="A43" s="7"/>
      <c r="B43" s="7"/>
      <c r="C43" s="129">
        <f t="shared" si="4"/>
        <v>34</v>
      </c>
      <c r="D43" s="130" t="str">
        <f>IF(biodata_ips!D43="","", biodata_ips!D43)</f>
        <v>MELIA TIARANI</v>
      </c>
      <c r="E43" s="129" t="str">
        <f>IF(biodata_ips!E43="","", biodata_ips!E43)</f>
        <v>2773</v>
      </c>
      <c r="F43" s="131" t="str">
        <f>IF(biodata_ips!F43="","", biodata_ips!F43)</f>
        <v>0007205420</v>
      </c>
      <c r="G43" s="178"/>
      <c r="H43" s="179"/>
      <c r="I43" s="178"/>
      <c r="J43" s="180"/>
      <c r="K43" s="178"/>
      <c r="L43" s="180"/>
      <c r="M43" s="178"/>
      <c r="N43" s="180"/>
      <c r="O43" s="178"/>
      <c r="P43" s="180"/>
      <c r="Q43" s="178"/>
      <c r="R43" s="180"/>
      <c r="S43" s="178"/>
      <c r="T43" s="180"/>
      <c r="U43" s="178"/>
      <c r="V43" s="180"/>
      <c r="W43" s="178"/>
      <c r="X43" s="180"/>
      <c r="Y43" s="182"/>
      <c r="Z43" s="181"/>
      <c r="AA43" s="178"/>
      <c r="AB43" s="180"/>
      <c r="AC43" s="178"/>
      <c r="AD43" s="180"/>
      <c r="AE43" s="178"/>
      <c r="AF43" s="180"/>
      <c r="AG43" s="35"/>
      <c r="AH43" s="35"/>
      <c r="AI43" s="35"/>
      <c r="AJ43" s="35"/>
      <c r="AK43" s="35"/>
      <c r="AL43" s="35"/>
      <c r="AM43" s="124" t="str">
        <f t="shared" si="0"/>
        <v/>
      </c>
      <c r="AN43" s="125" t="str">
        <f t="shared" si="1"/>
        <v xml:space="preserve">  </v>
      </c>
      <c r="AO43" s="145" t="str">
        <f t="shared" si="2"/>
        <v xml:space="preserve">  </v>
      </c>
      <c r="AP43" s="146" t="str">
        <f t="shared" si="3"/>
        <v xml:space="preserve">  </v>
      </c>
      <c r="AQ43" s="126" t="str">
        <f t="shared" si="5"/>
        <v/>
      </c>
      <c r="AR43" s="7"/>
      <c r="AS43" s="7"/>
    </row>
    <row r="44" spans="1:45" ht="20.100000000000001" customHeight="1">
      <c r="A44" s="7"/>
      <c r="B44" s="7"/>
      <c r="C44" s="129">
        <f t="shared" si="4"/>
        <v>35</v>
      </c>
      <c r="D44" s="130" t="str">
        <f>IF(biodata_ips!D44="","", biodata_ips!D44)</f>
        <v>MERIYA</v>
      </c>
      <c r="E44" s="129" t="str">
        <f>IF(biodata_ips!E44="","", biodata_ips!E44)</f>
        <v>2764</v>
      </c>
      <c r="F44" s="131" t="str">
        <f>IF(biodata_ips!F44="","", biodata_ips!F44)</f>
        <v>0006868482</v>
      </c>
      <c r="G44" s="178"/>
      <c r="H44" s="179"/>
      <c r="I44" s="178"/>
      <c r="J44" s="180"/>
      <c r="K44" s="178"/>
      <c r="L44" s="180"/>
      <c r="M44" s="178"/>
      <c r="N44" s="180"/>
      <c r="O44" s="178"/>
      <c r="P44" s="180"/>
      <c r="Q44" s="178"/>
      <c r="R44" s="180"/>
      <c r="S44" s="178"/>
      <c r="T44" s="180"/>
      <c r="U44" s="178"/>
      <c r="V44" s="180"/>
      <c r="W44" s="178"/>
      <c r="X44" s="180"/>
      <c r="Y44" s="182"/>
      <c r="Z44" s="181"/>
      <c r="AA44" s="178"/>
      <c r="AB44" s="180"/>
      <c r="AC44" s="178"/>
      <c r="AD44" s="180"/>
      <c r="AE44" s="178"/>
      <c r="AF44" s="180"/>
      <c r="AG44" s="35"/>
      <c r="AH44" s="35"/>
      <c r="AI44" s="35"/>
      <c r="AJ44" s="35"/>
      <c r="AK44" s="35"/>
      <c r="AL44" s="35"/>
      <c r="AM44" s="124" t="str">
        <f t="shared" si="0"/>
        <v/>
      </c>
      <c r="AN44" s="125" t="str">
        <f t="shared" si="1"/>
        <v xml:space="preserve">  </v>
      </c>
      <c r="AO44" s="145" t="str">
        <f t="shared" si="2"/>
        <v xml:space="preserve">  </v>
      </c>
      <c r="AP44" s="146" t="str">
        <f t="shared" si="3"/>
        <v xml:space="preserve">  </v>
      </c>
      <c r="AQ44" s="126" t="str">
        <f t="shared" si="5"/>
        <v/>
      </c>
      <c r="AR44" s="7"/>
      <c r="AS44" s="7"/>
    </row>
    <row r="45" spans="1:45" ht="20.100000000000001" customHeight="1">
      <c r="A45" s="7"/>
      <c r="B45" s="7"/>
      <c r="C45" s="129">
        <f t="shared" si="4"/>
        <v>36</v>
      </c>
      <c r="D45" s="130" t="str">
        <f>IF(biodata_ips!D45="","", biodata_ips!D45)</f>
        <v>MUHAMMAD YULI</v>
      </c>
      <c r="E45" s="129" t="str">
        <f>IF(biodata_ips!E45="","", biodata_ips!E45)</f>
        <v>2772</v>
      </c>
      <c r="F45" s="131" t="str">
        <f>IF(biodata_ips!F45="","", biodata_ips!F45)</f>
        <v>0006765066</v>
      </c>
      <c r="G45" s="178"/>
      <c r="H45" s="179"/>
      <c r="I45" s="178"/>
      <c r="J45" s="180"/>
      <c r="K45" s="178"/>
      <c r="L45" s="180"/>
      <c r="M45" s="178"/>
      <c r="N45" s="180"/>
      <c r="O45" s="178"/>
      <c r="P45" s="180"/>
      <c r="Q45" s="178"/>
      <c r="R45" s="180"/>
      <c r="S45" s="178"/>
      <c r="T45" s="180"/>
      <c r="U45" s="178"/>
      <c r="V45" s="180"/>
      <c r="W45" s="178"/>
      <c r="X45" s="180"/>
      <c r="Y45" s="182"/>
      <c r="Z45" s="181"/>
      <c r="AA45" s="178"/>
      <c r="AB45" s="180"/>
      <c r="AC45" s="178"/>
      <c r="AD45" s="180"/>
      <c r="AE45" s="178"/>
      <c r="AF45" s="180"/>
      <c r="AG45" s="35"/>
      <c r="AH45" s="35"/>
      <c r="AI45" s="35"/>
      <c r="AJ45" s="35"/>
      <c r="AK45" s="35"/>
      <c r="AL45" s="35"/>
      <c r="AM45" s="124" t="str">
        <f t="shared" si="0"/>
        <v/>
      </c>
      <c r="AN45" s="125" t="str">
        <f t="shared" si="1"/>
        <v xml:space="preserve">  </v>
      </c>
      <c r="AO45" s="145" t="str">
        <f t="shared" si="2"/>
        <v xml:space="preserve">  </v>
      </c>
      <c r="AP45" s="146" t="str">
        <f t="shared" si="3"/>
        <v xml:space="preserve">  </v>
      </c>
      <c r="AQ45" s="126" t="str">
        <f t="shared" si="5"/>
        <v/>
      </c>
      <c r="AR45" s="7"/>
      <c r="AS45" s="7"/>
    </row>
    <row r="46" spans="1:45" ht="20.100000000000001" customHeight="1">
      <c r="A46" s="7"/>
      <c r="B46" s="7"/>
      <c r="C46" s="129">
        <f t="shared" si="4"/>
        <v>37</v>
      </c>
      <c r="D46" s="130" t="str">
        <f>IF(biodata_ips!D46="","", biodata_ips!D46)</f>
        <v>NURUL FAZLI</v>
      </c>
      <c r="E46" s="129" t="str">
        <f>IF(biodata_ips!E46="","", biodata_ips!E46)</f>
        <v>2777</v>
      </c>
      <c r="F46" s="131" t="str">
        <f>IF(biodata_ips!F46="","", biodata_ips!F46)</f>
        <v>0009713277</v>
      </c>
      <c r="G46" s="178"/>
      <c r="H46" s="179"/>
      <c r="I46" s="178"/>
      <c r="J46" s="180"/>
      <c r="K46" s="178"/>
      <c r="L46" s="180"/>
      <c r="M46" s="178"/>
      <c r="N46" s="180"/>
      <c r="O46" s="178"/>
      <c r="P46" s="180"/>
      <c r="Q46" s="178"/>
      <c r="R46" s="180"/>
      <c r="S46" s="178"/>
      <c r="T46" s="180"/>
      <c r="U46" s="178"/>
      <c r="V46" s="180"/>
      <c r="W46" s="178"/>
      <c r="X46" s="180"/>
      <c r="Y46" s="182"/>
      <c r="Z46" s="181"/>
      <c r="AA46" s="178"/>
      <c r="AB46" s="180"/>
      <c r="AC46" s="178"/>
      <c r="AD46" s="180"/>
      <c r="AE46" s="178"/>
      <c r="AF46" s="180"/>
      <c r="AG46" s="35"/>
      <c r="AH46" s="35"/>
      <c r="AI46" s="35"/>
      <c r="AJ46" s="35"/>
      <c r="AK46" s="35"/>
      <c r="AL46" s="35"/>
      <c r="AM46" s="124" t="str">
        <f t="shared" si="0"/>
        <v/>
      </c>
      <c r="AN46" s="125" t="str">
        <f t="shared" si="1"/>
        <v xml:space="preserve">  </v>
      </c>
      <c r="AO46" s="145" t="str">
        <f t="shared" si="2"/>
        <v xml:space="preserve">  </v>
      </c>
      <c r="AP46" s="146" t="str">
        <f t="shared" si="3"/>
        <v xml:space="preserve">  </v>
      </c>
      <c r="AQ46" s="126" t="str">
        <f t="shared" si="5"/>
        <v/>
      </c>
      <c r="AR46" s="7"/>
      <c r="AS46" s="7"/>
    </row>
    <row r="47" spans="1:45" ht="20.100000000000001" customHeight="1">
      <c r="A47" s="7"/>
      <c r="B47" s="7"/>
      <c r="C47" s="129">
        <f t="shared" si="4"/>
        <v>38</v>
      </c>
      <c r="D47" s="130" t="str">
        <f>IF(biodata_ips!D47="","", biodata_ips!D47)</f>
        <v>RAHMATUN NUFUS</v>
      </c>
      <c r="E47" s="129" t="str">
        <f>IF(biodata_ips!E47="","", biodata_ips!E47)</f>
        <v>2787</v>
      </c>
      <c r="F47" s="131" t="str">
        <f>IF(biodata_ips!F47="","", biodata_ips!F47)</f>
        <v>0016141754</v>
      </c>
      <c r="G47" s="178"/>
      <c r="H47" s="179"/>
      <c r="I47" s="178"/>
      <c r="J47" s="180"/>
      <c r="K47" s="178"/>
      <c r="L47" s="180"/>
      <c r="M47" s="178"/>
      <c r="N47" s="180"/>
      <c r="O47" s="178"/>
      <c r="P47" s="180"/>
      <c r="Q47" s="178"/>
      <c r="R47" s="180"/>
      <c r="S47" s="178"/>
      <c r="T47" s="180"/>
      <c r="U47" s="178"/>
      <c r="V47" s="180"/>
      <c r="W47" s="178"/>
      <c r="X47" s="180"/>
      <c r="Y47" s="182"/>
      <c r="Z47" s="181"/>
      <c r="AA47" s="178"/>
      <c r="AB47" s="180"/>
      <c r="AC47" s="178"/>
      <c r="AD47" s="180"/>
      <c r="AE47" s="178"/>
      <c r="AF47" s="180"/>
      <c r="AG47" s="35"/>
      <c r="AH47" s="35"/>
      <c r="AI47" s="35"/>
      <c r="AJ47" s="35"/>
      <c r="AK47" s="35"/>
      <c r="AL47" s="35"/>
      <c r="AM47" s="124" t="str">
        <f t="shared" si="0"/>
        <v/>
      </c>
      <c r="AN47" s="125" t="str">
        <f t="shared" si="1"/>
        <v xml:space="preserve">  </v>
      </c>
      <c r="AO47" s="145" t="str">
        <f t="shared" si="2"/>
        <v xml:space="preserve">  </v>
      </c>
      <c r="AP47" s="146" t="str">
        <f t="shared" si="3"/>
        <v xml:space="preserve">  </v>
      </c>
      <c r="AQ47" s="126" t="str">
        <f t="shared" si="5"/>
        <v/>
      </c>
      <c r="AR47" s="7"/>
      <c r="AS47" s="7"/>
    </row>
    <row r="48" spans="1:45" ht="20.100000000000001" customHeight="1">
      <c r="A48" s="7"/>
      <c r="B48" s="7"/>
      <c r="C48" s="129">
        <f t="shared" si="4"/>
        <v>39</v>
      </c>
      <c r="D48" s="130" t="str">
        <f>IF(biodata_ips!D48="","", biodata_ips!D48)</f>
        <v>REZA S MILALA</v>
      </c>
      <c r="E48" s="129" t="str">
        <f>IF(biodata_ips!E48="","", biodata_ips!E48)</f>
        <v>2788</v>
      </c>
      <c r="F48" s="131" t="str">
        <f>IF(biodata_ips!F48="","", biodata_ips!F48)</f>
        <v>0007885137</v>
      </c>
      <c r="G48" s="178"/>
      <c r="H48" s="179"/>
      <c r="I48" s="178"/>
      <c r="J48" s="180"/>
      <c r="K48" s="178"/>
      <c r="L48" s="180"/>
      <c r="M48" s="178"/>
      <c r="N48" s="180"/>
      <c r="O48" s="178"/>
      <c r="P48" s="180"/>
      <c r="Q48" s="178"/>
      <c r="R48" s="180"/>
      <c r="S48" s="178"/>
      <c r="T48" s="180"/>
      <c r="U48" s="178"/>
      <c r="V48" s="180"/>
      <c r="W48" s="178"/>
      <c r="X48" s="180"/>
      <c r="Y48" s="182"/>
      <c r="Z48" s="181"/>
      <c r="AA48" s="178"/>
      <c r="AB48" s="180"/>
      <c r="AC48" s="178"/>
      <c r="AD48" s="180"/>
      <c r="AE48" s="178"/>
      <c r="AF48" s="180"/>
      <c r="AG48" s="35"/>
      <c r="AH48" s="35"/>
      <c r="AI48" s="35"/>
      <c r="AJ48" s="35"/>
      <c r="AK48" s="35"/>
      <c r="AL48" s="35"/>
      <c r="AM48" s="124" t="str">
        <f t="shared" si="0"/>
        <v/>
      </c>
      <c r="AN48" s="125" t="str">
        <f t="shared" si="1"/>
        <v xml:space="preserve">  </v>
      </c>
      <c r="AO48" s="145" t="str">
        <f t="shared" si="2"/>
        <v xml:space="preserve">  </v>
      </c>
      <c r="AP48" s="146" t="str">
        <f t="shared" si="3"/>
        <v xml:space="preserve">  </v>
      </c>
      <c r="AQ48" s="126" t="str">
        <f t="shared" si="5"/>
        <v/>
      </c>
      <c r="AR48" s="7"/>
      <c r="AS48" s="7"/>
    </row>
    <row r="49" spans="1:45" ht="20.100000000000001" customHeight="1">
      <c r="A49" s="7"/>
      <c r="B49" s="7"/>
      <c r="C49" s="129">
        <f t="shared" si="4"/>
        <v>40</v>
      </c>
      <c r="D49" s="130" t="str">
        <f>IF(biodata_ips!D49="","", biodata_ips!D49)</f>
        <v>SUSI NUR OKTAVIANI</v>
      </c>
      <c r="E49" s="129" t="str">
        <f>IF(biodata_ips!E49="","", biodata_ips!E49)</f>
        <v>2800</v>
      </c>
      <c r="F49" s="131" t="str">
        <f>IF(biodata_ips!F49="","", biodata_ips!F49)</f>
        <v>0158028510</v>
      </c>
      <c r="G49" s="178"/>
      <c r="H49" s="179"/>
      <c r="I49" s="178"/>
      <c r="J49" s="180"/>
      <c r="K49" s="178"/>
      <c r="L49" s="180"/>
      <c r="M49" s="178"/>
      <c r="N49" s="180"/>
      <c r="O49" s="178"/>
      <c r="P49" s="180"/>
      <c r="Q49" s="178"/>
      <c r="R49" s="180"/>
      <c r="S49" s="178"/>
      <c r="T49" s="180"/>
      <c r="U49" s="178"/>
      <c r="V49" s="180"/>
      <c r="W49" s="178"/>
      <c r="X49" s="180"/>
      <c r="Y49" s="182"/>
      <c r="Z49" s="181"/>
      <c r="AA49" s="178"/>
      <c r="AB49" s="180"/>
      <c r="AC49" s="178"/>
      <c r="AD49" s="180"/>
      <c r="AE49" s="178"/>
      <c r="AF49" s="180"/>
      <c r="AG49" s="35"/>
      <c r="AH49" s="35"/>
      <c r="AI49" s="35"/>
      <c r="AJ49" s="35"/>
      <c r="AK49" s="35"/>
      <c r="AL49" s="35"/>
      <c r="AM49" s="124" t="str">
        <f t="shared" si="0"/>
        <v/>
      </c>
      <c r="AN49" s="125" t="str">
        <f t="shared" si="1"/>
        <v xml:space="preserve">  </v>
      </c>
      <c r="AO49" s="145" t="str">
        <f t="shared" si="2"/>
        <v xml:space="preserve">  </v>
      </c>
      <c r="AP49" s="146" t="str">
        <f t="shared" si="3"/>
        <v xml:space="preserve">  </v>
      </c>
      <c r="AQ49" s="126" t="str">
        <f t="shared" si="5"/>
        <v/>
      </c>
      <c r="AR49" s="7"/>
      <c r="AS49" s="7"/>
    </row>
    <row r="50" spans="1:45" ht="20.100000000000001" customHeight="1">
      <c r="A50" s="7"/>
      <c r="B50" s="7"/>
      <c r="C50" s="129">
        <f t="shared" si="4"/>
        <v>41</v>
      </c>
      <c r="D50" s="130" t="str">
        <f>IF(biodata_ips!D50="","", biodata_ips!D50)</f>
        <v>SYAMSUL HADI</v>
      </c>
      <c r="E50" s="129" t="str">
        <f>IF(biodata_ips!E50="","", biodata_ips!E50)</f>
        <v>2796</v>
      </c>
      <c r="F50" s="131" t="str">
        <f>IF(biodata_ips!F50="","", biodata_ips!F50)</f>
        <v>0006961442</v>
      </c>
      <c r="G50" s="178"/>
      <c r="H50" s="179"/>
      <c r="I50" s="178"/>
      <c r="J50" s="180"/>
      <c r="K50" s="178"/>
      <c r="L50" s="180"/>
      <c r="M50" s="178"/>
      <c r="N50" s="180"/>
      <c r="O50" s="178"/>
      <c r="P50" s="180"/>
      <c r="Q50" s="178"/>
      <c r="R50" s="180"/>
      <c r="S50" s="178"/>
      <c r="T50" s="180"/>
      <c r="U50" s="178"/>
      <c r="V50" s="180"/>
      <c r="W50" s="178"/>
      <c r="X50" s="180"/>
      <c r="Y50" s="182"/>
      <c r="Z50" s="181"/>
      <c r="AA50" s="178"/>
      <c r="AB50" s="180"/>
      <c r="AC50" s="178"/>
      <c r="AD50" s="180"/>
      <c r="AE50" s="178"/>
      <c r="AF50" s="180"/>
      <c r="AG50" s="35"/>
      <c r="AH50" s="35"/>
      <c r="AI50" s="35"/>
      <c r="AJ50" s="35"/>
      <c r="AK50" s="35"/>
      <c r="AL50" s="35"/>
      <c r="AM50" s="124" t="str">
        <f t="shared" si="0"/>
        <v/>
      </c>
      <c r="AN50" s="125" t="str">
        <f t="shared" si="1"/>
        <v xml:space="preserve">  </v>
      </c>
      <c r="AO50" s="145" t="str">
        <f t="shared" si="2"/>
        <v xml:space="preserve">  </v>
      </c>
      <c r="AP50" s="146" t="str">
        <f t="shared" si="3"/>
        <v xml:space="preserve">  </v>
      </c>
      <c r="AQ50" s="126" t="str">
        <f t="shared" si="5"/>
        <v/>
      </c>
      <c r="AR50" s="7"/>
      <c r="AS50" s="7"/>
    </row>
    <row r="51" spans="1:45" ht="20.100000000000001" customHeight="1">
      <c r="A51" s="7"/>
      <c r="B51" s="7"/>
      <c r="C51" s="129">
        <f t="shared" si="4"/>
        <v>42</v>
      </c>
      <c r="D51" s="130" t="str">
        <f>IF(biodata_ips!D51="","", biodata_ips!D51)</f>
        <v>WILDA SAPUTRI</v>
      </c>
      <c r="E51" s="129" t="str">
        <f>IF(biodata_ips!E51="","", biodata_ips!E51)</f>
        <v>2803</v>
      </c>
      <c r="F51" s="131" t="str">
        <f>IF(biodata_ips!F51="","", biodata_ips!F51)</f>
        <v>0008788352</v>
      </c>
      <c r="G51" s="178"/>
      <c r="H51" s="179"/>
      <c r="I51" s="178"/>
      <c r="J51" s="180"/>
      <c r="K51" s="178"/>
      <c r="L51" s="180"/>
      <c r="M51" s="178"/>
      <c r="N51" s="180"/>
      <c r="O51" s="178"/>
      <c r="P51" s="180"/>
      <c r="Q51" s="178"/>
      <c r="R51" s="180"/>
      <c r="S51" s="178"/>
      <c r="T51" s="180"/>
      <c r="U51" s="178"/>
      <c r="V51" s="180"/>
      <c r="W51" s="178"/>
      <c r="X51" s="180"/>
      <c r="Y51" s="182"/>
      <c r="Z51" s="181"/>
      <c r="AA51" s="178"/>
      <c r="AB51" s="180"/>
      <c r="AC51" s="178"/>
      <c r="AD51" s="180"/>
      <c r="AE51" s="178"/>
      <c r="AF51" s="180"/>
      <c r="AG51" s="35"/>
      <c r="AH51" s="35"/>
      <c r="AI51" s="35"/>
      <c r="AJ51" s="35"/>
      <c r="AK51" s="35"/>
      <c r="AL51" s="35"/>
      <c r="AM51" s="124" t="str">
        <f t="shared" si="0"/>
        <v/>
      </c>
      <c r="AN51" s="125" t="str">
        <f t="shared" si="1"/>
        <v xml:space="preserve">  </v>
      </c>
      <c r="AO51" s="145" t="str">
        <f t="shared" si="2"/>
        <v xml:space="preserve">  </v>
      </c>
      <c r="AP51" s="146" t="str">
        <f t="shared" si="3"/>
        <v xml:space="preserve">  </v>
      </c>
      <c r="AQ51" s="126" t="str">
        <f t="shared" si="5"/>
        <v/>
      </c>
      <c r="AR51" s="7"/>
      <c r="AS51" s="7"/>
    </row>
    <row r="52" spans="1:45" ht="20.100000000000001" customHeight="1">
      <c r="A52" s="7"/>
      <c r="B52" s="7"/>
      <c r="C52" s="129">
        <f t="shared" si="4"/>
        <v>43</v>
      </c>
      <c r="D52" s="130" t="str">
        <f>IF(biodata_ips!D52="","", biodata_ips!D52)</f>
        <v>YURIZA SASKIA PURINA</v>
      </c>
      <c r="E52" s="129" t="str">
        <f>IF(biodata_ips!E52="","", biodata_ips!E52)</f>
        <v>2805</v>
      </c>
      <c r="F52" s="131" t="str">
        <f>IF(biodata_ips!F52="","", biodata_ips!F52)</f>
        <v>0001040529</v>
      </c>
      <c r="G52" s="178"/>
      <c r="H52" s="179"/>
      <c r="I52" s="178"/>
      <c r="J52" s="180"/>
      <c r="K52" s="178"/>
      <c r="L52" s="180"/>
      <c r="M52" s="178"/>
      <c r="N52" s="180"/>
      <c r="O52" s="178"/>
      <c r="P52" s="180"/>
      <c r="Q52" s="178"/>
      <c r="R52" s="180"/>
      <c r="S52" s="178"/>
      <c r="T52" s="180"/>
      <c r="U52" s="178"/>
      <c r="V52" s="180"/>
      <c r="W52" s="178"/>
      <c r="X52" s="180"/>
      <c r="Y52" s="182"/>
      <c r="Z52" s="181"/>
      <c r="AA52" s="178"/>
      <c r="AB52" s="180"/>
      <c r="AC52" s="178"/>
      <c r="AD52" s="180"/>
      <c r="AE52" s="178"/>
      <c r="AF52" s="180"/>
      <c r="AG52" s="35"/>
      <c r="AH52" s="35"/>
      <c r="AI52" s="35"/>
      <c r="AJ52" s="35"/>
      <c r="AK52" s="35"/>
      <c r="AL52" s="35"/>
      <c r="AM52" s="124" t="str">
        <f t="shared" si="0"/>
        <v/>
      </c>
      <c r="AN52" s="125" t="str">
        <f t="shared" si="1"/>
        <v xml:space="preserve">  </v>
      </c>
      <c r="AO52" s="145" t="str">
        <f t="shared" si="2"/>
        <v xml:space="preserve">  </v>
      </c>
      <c r="AP52" s="146" t="str">
        <f t="shared" si="3"/>
        <v xml:space="preserve">  </v>
      </c>
      <c r="AQ52" s="126" t="str">
        <f t="shared" si="5"/>
        <v/>
      </c>
      <c r="AR52" s="7"/>
      <c r="AS52" s="7"/>
    </row>
    <row r="53" spans="1:45" ht="20.100000000000001" customHeight="1">
      <c r="A53" s="7"/>
      <c r="B53" s="7"/>
      <c r="C53" s="129">
        <f t="shared" si="4"/>
        <v>44</v>
      </c>
      <c r="D53" s="130" t="str">
        <f>IF(biodata_ips!D53="","", biodata_ips!D53)</f>
        <v>ZAMRIZAL</v>
      </c>
      <c r="E53" s="129" t="str">
        <f>IF(biodata_ips!E53="","", biodata_ips!E53)</f>
        <v>2920</v>
      </c>
      <c r="F53" s="131" t="str">
        <f>IF(biodata_ips!F53="","", biodata_ips!F53)</f>
        <v>0000625259</v>
      </c>
      <c r="G53" s="178"/>
      <c r="H53" s="179"/>
      <c r="I53" s="178"/>
      <c r="J53" s="180"/>
      <c r="K53" s="178"/>
      <c r="L53" s="180"/>
      <c r="M53" s="178"/>
      <c r="N53" s="180"/>
      <c r="O53" s="178"/>
      <c r="P53" s="180"/>
      <c r="Q53" s="178"/>
      <c r="R53" s="180"/>
      <c r="S53" s="178"/>
      <c r="T53" s="180"/>
      <c r="U53" s="178"/>
      <c r="V53" s="180"/>
      <c r="W53" s="178"/>
      <c r="X53" s="180"/>
      <c r="Y53" s="182"/>
      <c r="Z53" s="181"/>
      <c r="AA53" s="178"/>
      <c r="AB53" s="180"/>
      <c r="AC53" s="178"/>
      <c r="AD53" s="180"/>
      <c r="AE53" s="178"/>
      <c r="AF53" s="180"/>
      <c r="AG53" s="35"/>
      <c r="AH53" s="35"/>
      <c r="AI53" s="35"/>
      <c r="AJ53" s="35"/>
      <c r="AK53" s="35"/>
      <c r="AL53" s="35"/>
      <c r="AM53" s="124" t="str">
        <f t="shared" si="0"/>
        <v/>
      </c>
      <c r="AN53" s="125" t="str">
        <f t="shared" si="1"/>
        <v xml:space="preserve">  </v>
      </c>
      <c r="AO53" s="145" t="str">
        <f t="shared" si="2"/>
        <v xml:space="preserve">  </v>
      </c>
      <c r="AP53" s="146" t="str">
        <f t="shared" si="3"/>
        <v xml:space="preserve">  </v>
      </c>
      <c r="AQ53" s="126" t="str">
        <f t="shared" si="5"/>
        <v/>
      </c>
      <c r="AR53" s="7"/>
      <c r="AS53" s="7"/>
    </row>
    <row r="54" spans="1:45" ht="20.100000000000001" customHeight="1">
      <c r="A54" s="7"/>
      <c r="B54" s="7"/>
      <c r="C54" s="129">
        <f t="shared" si="4"/>
        <v>45</v>
      </c>
      <c r="D54" s="130" t="str">
        <f>IF(biodata_ips!D54="","", biodata_ips!D54)</f>
        <v>ZURIANA IS</v>
      </c>
      <c r="E54" s="129" t="str">
        <f>IF(biodata_ips!E54="","", biodata_ips!E54)</f>
        <v>2808</v>
      </c>
      <c r="F54" s="131" t="str">
        <f>IF(biodata_ips!F54="","", biodata_ips!F54)</f>
        <v>0006423068</v>
      </c>
      <c r="G54" s="178"/>
      <c r="H54" s="179"/>
      <c r="I54" s="178"/>
      <c r="J54" s="180"/>
      <c r="K54" s="178"/>
      <c r="L54" s="180"/>
      <c r="M54" s="178"/>
      <c r="N54" s="180"/>
      <c r="O54" s="178"/>
      <c r="P54" s="180"/>
      <c r="Q54" s="178"/>
      <c r="R54" s="180"/>
      <c r="S54" s="178"/>
      <c r="T54" s="180"/>
      <c r="U54" s="178"/>
      <c r="V54" s="180"/>
      <c r="W54" s="178"/>
      <c r="X54" s="180"/>
      <c r="Y54" s="182"/>
      <c r="Z54" s="181"/>
      <c r="AA54" s="178"/>
      <c r="AB54" s="180"/>
      <c r="AC54" s="178"/>
      <c r="AD54" s="180"/>
      <c r="AE54" s="178"/>
      <c r="AF54" s="180"/>
      <c r="AG54" s="35"/>
      <c r="AH54" s="35"/>
      <c r="AI54" s="35"/>
      <c r="AJ54" s="35"/>
      <c r="AK54" s="35"/>
      <c r="AL54" s="35"/>
      <c r="AM54" s="124" t="str">
        <f t="shared" si="0"/>
        <v/>
      </c>
      <c r="AN54" s="125" t="str">
        <f t="shared" si="1"/>
        <v xml:space="preserve">  </v>
      </c>
      <c r="AO54" s="145" t="str">
        <f t="shared" si="2"/>
        <v xml:space="preserve">  </v>
      </c>
      <c r="AP54" s="146" t="str">
        <f t="shared" si="3"/>
        <v xml:space="preserve">  </v>
      </c>
      <c r="AQ54" s="126" t="str">
        <f t="shared" si="5"/>
        <v/>
      </c>
      <c r="AR54" s="7"/>
      <c r="AS54" s="7"/>
    </row>
    <row r="55" spans="1:45" ht="20.100000000000001" hidden="1" customHeight="1">
      <c r="A55" s="7"/>
      <c r="B55" s="7"/>
      <c r="C55" s="129">
        <f t="shared" si="4"/>
        <v>46</v>
      </c>
      <c r="D55" s="130" t="str">
        <f>IF(biodata_ips!D55="","", biodata_ips!D55)</f>
        <v/>
      </c>
      <c r="E55" s="129" t="str">
        <f>IF(biodata_ips!E55="","", biodata_ips!E55)</f>
        <v/>
      </c>
      <c r="F55" s="131" t="str">
        <f>IF(biodata_ips!F55="","", biodata_ips!F55)</f>
        <v/>
      </c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124" t="str">
        <f t="shared" si="0"/>
        <v/>
      </c>
      <c r="AN55" s="125" t="str">
        <f t="shared" si="1"/>
        <v xml:space="preserve">  </v>
      </c>
      <c r="AO55" s="145" t="str">
        <f t="shared" si="2"/>
        <v xml:space="preserve">  </v>
      </c>
      <c r="AP55" s="146" t="str">
        <f t="shared" si="3"/>
        <v xml:space="preserve">  </v>
      </c>
      <c r="AQ55" s="126" t="str">
        <f t="shared" si="5"/>
        <v/>
      </c>
      <c r="AR55" s="7"/>
      <c r="AS55" s="7"/>
    </row>
    <row r="56" spans="1:45" ht="20.100000000000001" hidden="1" customHeight="1">
      <c r="A56" s="7"/>
      <c r="B56" s="7"/>
      <c r="C56" s="129">
        <f t="shared" si="4"/>
        <v>47</v>
      </c>
      <c r="D56" s="130" t="str">
        <f>IF(biodata_ips!D56="","", biodata_ips!D56)</f>
        <v/>
      </c>
      <c r="E56" s="129" t="str">
        <f>IF(biodata_ips!E56="","", biodata_ips!E56)</f>
        <v/>
      </c>
      <c r="F56" s="131" t="str">
        <f>IF(biodata_ips!F56="","", biodata_ips!F56)</f>
        <v/>
      </c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124" t="str">
        <f t="shared" si="0"/>
        <v/>
      </c>
      <c r="AN56" s="125" t="str">
        <f t="shared" si="1"/>
        <v xml:space="preserve">  </v>
      </c>
      <c r="AO56" s="145" t="str">
        <f t="shared" si="2"/>
        <v xml:space="preserve">  </v>
      </c>
      <c r="AP56" s="146" t="str">
        <f t="shared" si="3"/>
        <v xml:space="preserve">  </v>
      </c>
      <c r="AQ56" s="126" t="str">
        <f t="shared" si="5"/>
        <v/>
      </c>
      <c r="AR56" s="7"/>
      <c r="AS56" s="7"/>
    </row>
    <row r="57" spans="1:45" ht="20.100000000000001" hidden="1" customHeight="1">
      <c r="A57" s="7"/>
      <c r="B57" s="7"/>
      <c r="C57" s="129">
        <f t="shared" si="4"/>
        <v>48</v>
      </c>
      <c r="D57" s="130" t="str">
        <f>IF(biodata_ips!D57="","", biodata_ips!D57)</f>
        <v/>
      </c>
      <c r="E57" s="129" t="str">
        <f>IF(biodata_ips!E57="","", biodata_ips!E57)</f>
        <v/>
      </c>
      <c r="F57" s="131" t="str">
        <f>IF(biodata_ips!F57="","", biodata_ips!F57)</f>
        <v/>
      </c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124" t="str">
        <f t="shared" si="0"/>
        <v/>
      </c>
      <c r="AN57" s="125" t="str">
        <f t="shared" si="1"/>
        <v xml:space="preserve">  </v>
      </c>
      <c r="AO57" s="145" t="str">
        <f t="shared" si="2"/>
        <v xml:space="preserve">  </v>
      </c>
      <c r="AP57" s="146" t="str">
        <f t="shared" si="3"/>
        <v xml:space="preserve">  </v>
      </c>
      <c r="AQ57" s="126" t="str">
        <f t="shared" si="5"/>
        <v/>
      </c>
      <c r="AR57" s="7"/>
      <c r="AS57" s="7"/>
    </row>
    <row r="58" spans="1:45" ht="20.100000000000001" hidden="1" customHeight="1">
      <c r="A58" s="7"/>
      <c r="B58" s="7"/>
      <c r="C58" s="129">
        <f t="shared" si="4"/>
        <v>49</v>
      </c>
      <c r="D58" s="130" t="str">
        <f>IF(biodata_ips!D58="","", biodata_ips!D58)</f>
        <v/>
      </c>
      <c r="E58" s="129" t="str">
        <f>IF(biodata_ips!E58="","", biodata_ips!E58)</f>
        <v/>
      </c>
      <c r="F58" s="131" t="str">
        <f>IF(biodata_ips!F58="","", biodata_ips!F58)</f>
        <v/>
      </c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124" t="str">
        <f t="shared" si="0"/>
        <v/>
      </c>
      <c r="AN58" s="125" t="str">
        <f t="shared" si="1"/>
        <v xml:space="preserve">  </v>
      </c>
      <c r="AO58" s="145" t="str">
        <f t="shared" si="2"/>
        <v xml:space="preserve">  </v>
      </c>
      <c r="AP58" s="146" t="str">
        <f t="shared" si="3"/>
        <v xml:space="preserve">  </v>
      </c>
      <c r="AQ58" s="126" t="str">
        <f t="shared" si="5"/>
        <v/>
      </c>
      <c r="AR58" s="7"/>
      <c r="AS58" s="7"/>
    </row>
    <row r="59" spans="1:45" ht="20.100000000000001" hidden="1" customHeight="1">
      <c r="A59" s="7"/>
      <c r="B59" s="7"/>
      <c r="C59" s="129">
        <f t="shared" si="4"/>
        <v>50</v>
      </c>
      <c r="D59" s="130" t="str">
        <f>IF(biodata_ips!D59="","", biodata_ips!D59)</f>
        <v/>
      </c>
      <c r="E59" s="129" t="str">
        <f>IF(biodata_ips!E59="","", biodata_ips!E59)</f>
        <v/>
      </c>
      <c r="F59" s="131" t="str">
        <f>IF(biodata_ips!F59="","", biodata_ips!F59)</f>
        <v/>
      </c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124" t="str">
        <f t="shared" si="0"/>
        <v/>
      </c>
      <c r="AN59" s="125" t="str">
        <f t="shared" si="1"/>
        <v xml:space="preserve">  </v>
      </c>
      <c r="AO59" s="145" t="str">
        <f t="shared" si="2"/>
        <v xml:space="preserve">  </v>
      </c>
      <c r="AP59" s="146" t="str">
        <f t="shared" si="3"/>
        <v xml:space="preserve">  </v>
      </c>
      <c r="AQ59" s="126" t="str">
        <f t="shared" si="5"/>
        <v/>
      </c>
      <c r="AR59" s="7"/>
      <c r="AS59" s="7"/>
    </row>
    <row r="60" spans="1:45" ht="20.100000000000001" hidden="1" customHeight="1">
      <c r="A60" s="7"/>
      <c r="B60" s="7"/>
      <c r="C60" s="129">
        <f t="shared" si="4"/>
        <v>51</v>
      </c>
      <c r="D60" s="130" t="str">
        <f>IF(biodata_ips!D60="","", biodata_ips!D60)</f>
        <v/>
      </c>
      <c r="E60" s="129" t="str">
        <f>IF(biodata_ips!E60="","", biodata_ips!E60)</f>
        <v/>
      </c>
      <c r="F60" s="131" t="str">
        <f>IF(biodata_ips!F60="","", biodata_ips!F60)</f>
        <v/>
      </c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124" t="str">
        <f t="shared" si="0"/>
        <v/>
      </c>
      <c r="AN60" s="125" t="str">
        <f t="shared" si="1"/>
        <v xml:space="preserve">  </v>
      </c>
      <c r="AO60" s="145" t="str">
        <f t="shared" si="2"/>
        <v xml:space="preserve">  </v>
      </c>
      <c r="AP60" s="146" t="str">
        <f t="shared" si="3"/>
        <v xml:space="preserve">  </v>
      </c>
      <c r="AQ60" s="126" t="str">
        <f t="shared" si="5"/>
        <v/>
      </c>
      <c r="AR60" s="7"/>
      <c r="AS60" s="7"/>
    </row>
    <row r="61" spans="1:45" ht="20.100000000000001" hidden="1" customHeight="1">
      <c r="A61" s="7"/>
      <c r="B61" s="7"/>
      <c r="C61" s="129">
        <f t="shared" si="4"/>
        <v>52</v>
      </c>
      <c r="D61" s="130" t="str">
        <f>IF(biodata_ips!D61="","", biodata_ips!D61)</f>
        <v/>
      </c>
      <c r="E61" s="129" t="str">
        <f>IF(biodata_ips!E61="","", biodata_ips!E61)</f>
        <v/>
      </c>
      <c r="F61" s="131" t="str">
        <f>IF(biodata_ips!F61="","", biodata_ips!F61)</f>
        <v/>
      </c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124" t="str">
        <f t="shared" si="0"/>
        <v/>
      </c>
      <c r="AN61" s="125" t="str">
        <f t="shared" si="1"/>
        <v xml:space="preserve">  </v>
      </c>
      <c r="AO61" s="145" t="str">
        <f t="shared" si="2"/>
        <v xml:space="preserve">  </v>
      </c>
      <c r="AP61" s="146" t="str">
        <f t="shared" si="3"/>
        <v xml:space="preserve">  </v>
      </c>
      <c r="AQ61" s="126" t="str">
        <f t="shared" si="5"/>
        <v/>
      </c>
      <c r="AR61" s="7"/>
      <c r="AS61" s="7"/>
    </row>
    <row r="62" spans="1:45" ht="20.100000000000001" hidden="1" customHeight="1">
      <c r="A62" s="7"/>
      <c r="B62" s="7"/>
      <c r="C62" s="129">
        <f t="shared" si="4"/>
        <v>53</v>
      </c>
      <c r="D62" s="130" t="str">
        <f>IF(biodata_ips!D62="","", biodata_ips!D62)</f>
        <v/>
      </c>
      <c r="E62" s="129" t="str">
        <f>IF(biodata_ips!E62="","", biodata_ips!E62)</f>
        <v/>
      </c>
      <c r="F62" s="131" t="str">
        <f>IF(biodata_ips!F62="","", biodata_ips!F62)</f>
        <v/>
      </c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124" t="str">
        <f t="shared" si="0"/>
        <v/>
      </c>
      <c r="AN62" s="125" t="str">
        <f t="shared" si="1"/>
        <v xml:space="preserve">  </v>
      </c>
      <c r="AO62" s="145" t="str">
        <f t="shared" si="2"/>
        <v xml:space="preserve">  </v>
      </c>
      <c r="AP62" s="146" t="str">
        <f t="shared" si="3"/>
        <v xml:space="preserve">  </v>
      </c>
      <c r="AQ62" s="126" t="str">
        <f t="shared" si="5"/>
        <v/>
      </c>
      <c r="AR62" s="7"/>
      <c r="AS62" s="7"/>
    </row>
    <row r="63" spans="1:45" ht="20.100000000000001" hidden="1" customHeight="1">
      <c r="A63" s="7"/>
      <c r="B63" s="7"/>
      <c r="C63" s="129">
        <f t="shared" si="4"/>
        <v>54</v>
      </c>
      <c r="D63" s="130" t="str">
        <f>IF(biodata_ips!D63="","", biodata_ips!D63)</f>
        <v/>
      </c>
      <c r="E63" s="129" t="str">
        <f>IF(biodata_ips!E63="","", biodata_ips!E63)</f>
        <v/>
      </c>
      <c r="F63" s="131" t="str">
        <f>IF(biodata_ips!F63="","", biodata_ips!F63)</f>
        <v/>
      </c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124" t="str">
        <f t="shared" si="0"/>
        <v/>
      </c>
      <c r="AN63" s="125" t="str">
        <f t="shared" si="1"/>
        <v xml:space="preserve">  </v>
      </c>
      <c r="AO63" s="145" t="str">
        <f t="shared" si="2"/>
        <v xml:space="preserve">  </v>
      </c>
      <c r="AP63" s="146" t="str">
        <f t="shared" si="3"/>
        <v xml:space="preserve">  </v>
      </c>
      <c r="AQ63" s="126" t="str">
        <f t="shared" si="5"/>
        <v/>
      </c>
      <c r="AR63" s="7"/>
      <c r="AS63" s="7"/>
    </row>
    <row r="64" spans="1:45" ht="20.100000000000001" hidden="1" customHeight="1">
      <c r="A64" s="7"/>
      <c r="B64" s="7"/>
      <c r="C64" s="129">
        <f t="shared" si="4"/>
        <v>55</v>
      </c>
      <c r="D64" s="130" t="str">
        <f>IF(biodata_ips!D64="","", biodata_ips!D64)</f>
        <v/>
      </c>
      <c r="E64" s="129" t="str">
        <f>IF(biodata_ips!E64="","", biodata_ips!E64)</f>
        <v/>
      </c>
      <c r="F64" s="131" t="str">
        <f>IF(biodata_ips!F64="","", biodata_ips!F64)</f>
        <v/>
      </c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124" t="str">
        <f t="shared" si="0"/>
        <v/>
      </c>
      <c r="AN64" s="125" t="str">
        <f t="shared" si="1"/>
        <v xml:space="preserve">  </v>
      </c>
      <c r="AO64" s="145" t="str">
        <f t="shared" si="2"/>
        <v xml:space="preserve">  </v>
      </c>
      <c r="AP64" s="146" t="str">
        <f t="shared" si="3"/>
        <v xml:space="preserve">  </v>
      </c>
      <c r="AQ64" s="126" t="str">
        <f t="shared" si="5"/>
        <v/>
      </c>
      <c r="AR64" s="7"/>
      <c r="AS64" s="7"/>
    </row>
    <row r="65" spans="1:45" ht="20.100000000000001" hidden="1" customHeight="1">
      <c r="A65" s="7"/>
      <c r="B65" s="7"/>
      <c r="C65" s="129">
        <f t="shared" si="4"/>
        <v>56</v>
      </c>
      <c r="D65" s="130" t="str">
        <f>IF(biodata_ips!D65="","", biodata_ips!D65)</f>
        <v/>
      </c>
      <c r="E65" s="129" t="str">
        <f>IF(biodata_ips!E65="","", biodata_ips!E65)</f>
        <v/>
      </c>
      <c r="F65" s="131" t="str">
        <f>IF(biodata_ips!F65="","", biodata_ips!F65)</f>
        <v/>
      </c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124" t="str">
        <f t="shared" si="0"/>
        <v/>
      </c>
      <c r="AN65" s="125" t="str">
        <f t="shared" si="1"/>
        <v xml:space="preserve">  </v>
      </c>
      <c r="AO65" s="145" t="str">
        <f t="shared" si="2"/>
        <v xml:space="preserve">  </v>
      </c>
      <c r="AP65" s="146" t="str">
        <f t="shared" si="3"/>
        <v xml:space="preserve">  </v>
      </c>
      <c r="AQ65" s="126" t="str">
        <f t="shared" si="5"/>
        <v/>
      </c>
      <c r="AR65" s="7"/>
      <c r="AS65" s="7"/>
    </row>
    <row r="66" spans="1:45" ht="20.100000000000001" hidden="1" customHeight="1">
      <c r="A66" s="7"/>
      <c r="B66" s="7"/>
      <c r="C66" s="129">
        <f t="shared" si="4"/>
        <v>57</v>
      </c>
      <c r="D66" s="130" t="str">
        <f>IF(biodata_ips!D66="","", biodata_ips!D66)</f>
        <v/>
      </c>
      <c r="E66" s="129" t="str">
        <f>IF(biodata_ips!E66="","", biodata_ips!E66)</f>
        <v/>
      </c>
      <c r="F66" s="131" t="str">
        <f>IF(biodata_ips!F66="","", biodata_ips!F66)</f>
        <v/>
      </c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124" t="str">
        <f t="shared" si="0"/>
        <v/>
      </c>
      <c r="AN66" s="125" t="str">
        <f t="shared" si="1"/>
        <v xml:space="preserve">  </v>
      </c>
      <c r="AO66" s="145" t="str">
        <f t="shared" si="2"/>
        <v xml:space="preserve">  </v>
      </c>
      <c r="AP66" s="146" t="str">
        <f t="shared" si="3"/>
        <v xml:space="preserve">  </v>
      </c>
      <c r="AQ66" s="126" t="str">
        <f t="shared" si="5"/>
        <v/>
      </c>
      <c r="AR66" s="7"/>
      <c r="AS66" s="7"/>
    </row>
    <row r="67" spans="1:45" ht="20.100000000000001" hidden="1" customHeight="1">
      <c r="A67" s="7"/>
      <c r="B67" s="7"/>
      <c r="C67" s="129">
        <f t="shared" si="4"/>
        <v>58</v>
      </c>
      <c r="D67" s="130" t="str">
        <f>IF(biodata_ips!D67="","", biodata_ips!D67)</f>
        <v/>
      </c>
      <c r="E67" s="129" t="str">
        <f>IF(biodata_ips!E67="","", biodata_ips!E67)</f>
        <v/>
      </c>
      <c r="F67" s="131" t="str">
        <f>IF(biodata_ips!F67="","", biodata_ips!F67)</f>
        <v/>
      </c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124" t="str">
        <f t="shared" si="0"/>
        <v/>
      </c>
      <c r="AN67" s="125" t="str">
        <f t="shared" si="1"/>
        <v xml:space="preserve">  </v>
      </c>
      <c r="AO67" s="145" t="str">
        <f t="shared" si="2"/>
        <v xml:space="preserve">  </v>
      </c>
      <c r="AP67" s="146" t="str">
        <f t="shared" si="3"/>
        <v xml:space="preserve">  </v>
      </c>
      <c r="AQ67" s="126" t="str">
        <f t="shared" si="5"/>
        <v/>
      </c>
      <c r="AR67" s="7"/>
      <c r="AS67" s="7"/>
    </row>
    <row r="68" spans="1:45" ht="20.100000000000001" hidden="1" customHeight="1">
      <c r="A68" s="7"/>
      <c r="B68" s="7"/>
      <c r="C68" s="129">
        <f t="shared" si="4"/>
        <v>59</v>
      </c>
      <c r="D68" s="130" t="str">
        <f>IF(biodata_ips!D68="","", biodata_ips!D68)</f>
        <v/>
      </c>
      <c r="E68" s="129" t="str">
        <f>IF(biodata_ips!E68="","", biodata_ips!E68)</f>
        <v/>
      </c>
      <c r="F68" s="131" t="str">
        <f>IF(biodata_ips!F68="","", biodata_ips!F68)</f>
        <v/>
      </c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124" t="str">
        <f t="shared" si="0"/>
        <v/>
      </c>
      <c r="AN68" s="125" t="str">
        <f t="shared" si="1"/>
        <v xml:space="preserve">  </v>
      </c>
      <c r="AO68" s="145" t="str">
        <f t="shared" si="2"/>
        <v xml:space="preserve">  </v>
      </c>
      <c r="AP68" s="146" t="str">
        <f t="shared" si="3"/>
        <v xml:space="preserve">  </v>
      </c>
      <c r="AQ68" s="126" t="str">
        <f t="shared" si="5"/>
        <v/>
      </c>
      <c r="AR68" s="7"/>
      <c r="AS68" s="7"/>
    </row>
    <row r="69" spans="1:45" ht="20.100000000000001" hidden="1" customHeight="1">
      <c r="A69" s="7"/>
      <c r="B69" s="7"/>
      <c r="C69" s="129">
        <f t="shared" si="4"/>
        <v>60</v>
      </c>
      <c r="D69" s="130" t="str">
        <f>IF(biodata_ips!D69="","", biodata_ips!D69)</f>
        <v/>
      </c>
      <c r="E69" s="129" t="str">
        <f>IF(biodata_ips!E69="","", biodata_ips!E69)</f>
        <v/>
      </c>
      <c r="F69" s="131" t="str">
        <f>IF(biodata_ips!F69="","", biodata_ips!F69)</f>
        <v/>
      </c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124" t="str">
        <f t="shared" si="0"/>
        <v/>
      </c>
      <c r="AN69" s="125" t="str">
        <f t="shared" si="1"/>
        <v xml:space="preserve">  </v>
      </c>
      <c r="AO69" s="145" t="str">
        <f t="shared" si="2"/>
        <v xml:space="preserve">  </v>
      </c>
      <c r="AP69" s="146" t="str">
        <f t="shared" si="3"/>
        <v xml:space="preserve">  </v>
      </c>
      <c r="AQ69" s="126" t="str">
        <f t="shared" si="5"/>
        <v/>
      </c>
      <c r="AR69" s="7"/>
      <c r="AS69" s="7"/>
    </row>
    <row r="70" spans="1:45" ht="20.100000000000001" hidden="1" customHeight="1">
      <c r="A70" s="7"/>
      <c r="B70" s="7"/>
      <c r="C70" s="129">
        <f t="shared" si="4"/>
        <v>61</v>
      </c>
      <c r="D70" s="130" t="str">
        <f>IF(biodata_ips!D70="","", biodata_ips!D70)</f>
        <v/>
      </c>
      <c r="E70" s="129" t="str">
        <f>IF(biodata_ips!E70="","", biodata_ips!E70)</f>
        <v/>
      </c>
      <c r="F70" s="131" t="str">
        <f>IF(biodata_ips!F70="","", biodata_ips!F70)</f>
        <v/>
      </c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124" t="str">
        <f t="shared" si="0"/>
        <v/>
      </c>
      <c r="AN70" s="125" t="str">
        <f t="shared" si="1"/>
        <v xml:space="preserve">  </v>
      </c>
      <c r="AO70" s="145" t="str">
        <f t="shared" si="2"/>
        <v xml:space="preserve">  </v>
      </c>
      <c r="AP70" s="146" t="str">
        <f t="shared" si="3"/>
        <v xml:space="preserve">  </v>
      </c>
      <c r="AQ70" s="126" t="str">
        <f t="shared" si="5"/>
        <v/>
      </c>
      <c r="AR70" s="7"/>
      <c r="AS70" s="7"/>
    </row>
    <row r="71" spans="1:45" ht="20.100000000000001" hidden="1" customHeight="1">
      <c r="A71" s="7"/>
      <c r="B71" s="7"/>
      <c r="C71" s="129">
        <f t="shared" si="4"/>
        <v>62</v>
      </c>
      <c r="D71" s="130" t="str">
        <f>IF(biodata_ips!D71="","", biodata_ips!D71)</f>
        <v/>
      </c>
      <c r="E71" s="129" t="str">
        <f>IF(biodata_ips!E71="","", biodata_ips!E71)</f>
        <v/>
      </c>
      <c r="F71" s="131" t="str">
        <f>IF(biodata_ips!F71="","", biodata_ips!F71)</f>
        <v/>
      </c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124" t="str">
        <f t="shared" si="0"/>
        <v/>
      </c>
      <c r="AN71" s="125" t="str">
        <f t="shared" si="1"/>
        <v xml:space="preserve">  </v>
      </c>
      <c r="AO71" s="145" t="str">
        <f t="shared" si="2"/>
        <v xml:space="preserve">  </v>
      </c>
      <c r="AP71" s="146" t="str">
        <f t="shared" si="3"/>
        <v xml:space="preserve">  </v>
      </c>
      <c r="AQ71" s="126" t="str">
        <f t="shared" si="5"/>
        <v/>
      </c>
      <c r="AR71" s="7"/>
      <c r="AS71" s="7"/>
    </row>
    <row r="72" spans="1:45" ht="20.100000000000001" hidden="1" customHeight="1">
      <c r="A72" s="7"/>
      <c r="B72" s="7"/>
      <c r="C72" s="129">
        <f t="shared" si="4"/>
        <v>63</v>
      </c>
      <c r="D72" s="130" t="str">
        <f>IF(biodata_ips!D72="","", biodata_ips!D72)</f>
        <v/>
      </c>
      <c r="E72" s="129" t="str">
        <f>IF(biodata_ips!E72="","", biodata_ips!E72)</f>
        <v/>
      </c>
      <c r="F72" s="131" t="str">
        <f>IF(biodata_ips!F72="","", biodata_ips!F72)</f>
        <v/>
      </c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124" t="str">
        <f t="shared" si="0"/>
        <v/>
      </c>
      <c r="AN72" s="125" t="str">
        <f t="shared" si="1"/>
        <v xml:space="preserve">  </v>
      </c>
      <c r="AO72" s="145" t="str">
        <f t="shared" si="2"/>
        <v xml:space="preserve">  </v>
      </c>
      <c r="AP72" s="146" t="str">
        <f t="shared" si="3"/>
        <v xml:space="preserve">  </v>
      </c>
      <c r="AQ72" s="126" t="str">
        <f t="shared" si="5"/>
        <v/>
      </c>
      <c r="AR72" s="7"/>
      <c r="AS72" s="7"/>
    </row>
    <row r="73" spans="1:45" ht="20.100000000000001" hidden="1" customHeight="1">
      <c r="A73" s="7"/>
      <c r="B73" s="7"/>
      <c r="C73" s="129">
        <f t="shared" si="4"/>
        <v>64</v>
      </c>
      <c r="D73" s="130" t="str">
        <f>IF(biodata_ips!D73="","", biodata_ips!D73)</f>
        <v/>
      </c>
      <c r="E73" s="129" t="str">
        <f>IF(biodata_ips!E73="","", biodata_ips!E73)</f>
        <v/>
      </c>
      <c r="F73" s="131" t="str">
        <f>IF(biodata_ips!F73="","", biodata_ips!F73)</f>
        <v/>
      </c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124" t="str">
        <f t="shared" si="0"/>
        <v/>
      </c>
      <c r="AN73" s="125" t="str">
        <f t="shared" si="1"/>
        <v xml:space="preserve">  </v>
      </c>
      <c r="AO73" s="145" t="str">
        <f t="shared" si="2"/>
        <v xml:space="preserve">  </v>
      </c>
      <c r="AP73" s="146" t="str">
        <f t="shared" si="3"/>
        <v xml:space="preserve">  </v>
      </c>
      <c r="AQ73" s="126" t="str">
        <f t="shared" si="5"/>
        <v/>
      </c>
      <c r="AR73" s="7"/>
      <c r="AS73" s="7"/>
    </row>
    <row r="74" spans="1:45" ht="20.100000000000001" hidden="1" customHeight="1">
      <c r="A74" s="7"/>
      <c r="B74" s="7"/>
      <c r="C74" s="129">
        <f t="shared" si="4"/>
        <v>65</v>
      </c>
      <c r="D74" s="130" t="str">
        <f>IF(biodata_ips!D74="","", biodata_ips!D74)</f>
        <v/>
      </c>
      <c r="E74" s="129" t="str">
        <f>IF(biodata_ips!E74="","", biodata_ips!E74)</f>
        <v/>
      </c>
      <c r="F74" s="131" t="str">
        <f>IF(biodata_ips!F74="","", biodata_ips!F74)</f>
        <v/>
      </c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124" t="str">
        <f t="shared" si="0"/>
        <v/>
      </c>
      <c r="AN74" s="125" t="str">
        <f t="shared" si="1"/>
        <v xml:space="preserve">  </v>
      </c>
      <c r="AO74" s="145" t="str">
        <f t="shared" si="2"/>
        <v xml:space="preserve">  </v>
      </c>
      <c r="AP74" s="146" t="str">
        <f t="shared" si="3"/>
        <v xml:space="preserve">  </v>
      </c>
      <c r="AQ74" s="126" t="str">
        <f t="shared" si="5"/>
        <v/>
      </c>
      <c r="AR74" s="7"/>
      <c r="AS74" s="7"/>
    </row>
    <row r="75" spans="1:45" ht="20.100000000000001" hidden="1" customHeight="1">
      <c r="A75" s="7"/>
      <c r="B75" s="7"/>
      <c r="C75" s="129">
        <f t="shared" si="4"/>
        <v>66</v>
      </c>
      <c r="D75" s="130" t="str">
        <f>IF(biodata_ips!D75="","", biodata_ips!D75)</f>
        <v/>
      </c>
      <c r="E75" s="129" t="str">
        <f>IF(biodata_ips!E75="","", biodata_ips!E75)</f>
        <v/>
      </c>
      <c r="F75" s="131" t="str">
        <f>IF(biodata_ips!F75="","", biodata_ips!F75)</f>
        <v/>
      </c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124" t="str">
        <f t="shared" ref="AM75:AM138" si="6">IF(G75="","",SUM(G75:AL75))</f>
        <v/>
      </c>
      <c r="AN75" s="125" t="str">
        <f t="shared" ref="AN75:AN138" si="7">IFERROR(AVERAGE(G75,I75,K75,M75,O75,Q75,S75,U75,W75,Y75,AA75,AC75,AE75,AG75,AI75,AK75),"  ")</f>
        <v xml:space="preserve">  </v>
      </c>
      <c r="AO75" s="145" t="str">
        <f t="shared" ref="AO75:AO138" si="8">IFERROR(AVERAGE(H75,J75,L75,N75,P75,R75,T75,V75,X75,Z75,AB75,AD75,AF75,AH75,AJ75,AL75),"  ")</f>
        <v xml:space="preserve">  </v>
      </c>
      <c r="AP75" s="146" t="str">
        <f t="shared" ref="AP75:AP138" si="9">IFERROR(AVERAGE(G75:AL75),"  ")</f>
        <v xml:space="preserve">  </v>
      </c>
      <c r="AQ75" s="126" t="str">
        <f t="shared" ref="AQ75:AQ138" si="10">IF(AM75="","",RANK(AM75,$AM$10:$AM$209))</f>
        <v/>
      </c>
      <c r="AR75" s="7"/>
      <c r="AS75" s="7"/>
    </row>
    <row r="76" spans="1:45" ht="20.100000000000001" hidden="1" customHeight="1">
      <c r="A76" s="7"/>
      <c r="B76" s="7"/>
      <c r="C76" s="129">
        <f t="shared" ref="C76:C139" si="11">C75+1</f>
        <v>67</v>
      </c>
      <c r="D76" s="130" t="str">
        <f>IF(biodata_ips!D76="","", biodata_ips!D76)</f>
        <v/>
      </c>
      <c r="E76" s="129" t="str">
        <f>IF(biodata_ips!E76="","", biodata_ips!E76)</f>
        <v/>
      </c>
      <c r="F76" s="131" t="str">
        <f>IF(biodata_ips!F76="","", biodata_ips!F76)</f>
        <v/>
      </c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124" t="str">
        <f t="shared" si="6"/>
        <v/>
      </c>
      <c r="AN76" s="125" t="str">
        <f t="shared" si="7"/>
        <v xml:space="preserve">  </v>
      </c>
      <c r="AO76" s="145" t="str">
        <f t="shared" si="8"/>
        <v xml:space="preserve">  </v>
      </c>
      <c r="AP76" s="146" t="str">
        <f t="shared" si="9"/>
        <v xml:space="preserve">  </v>
      </c>
      <c r="AQ76" s="126" t="str">
        <f t="shared" si="10"/>
        <v/>
      </c>
      <c r="AR76" s="7"/>
      <c r="AS76" s="7"/>
    </row>
    <row r="77" spans="1:45" ht="20.100000000000001" hidden="1" customHeight="1">
      <c r="A77" s="7"/>
      <c r="B77" s="7"/>
      <c r="C77" s="129">
        <f t="shared" si="11"/>
        <v>68</v>
      </c>
      <c r="D77" s="130" t="str">
        <f>IF(biodata_ips!D77="","", biodata_ips!D77)</f>
        <v/>
      </c>
      <c r="E77" s="129" t="str">
        <f>IF(biodata_ips!E77="","", biodata_ips!E77)</f>
        <v/>
      </c>
      <c r="F77" s="131" t="str">
        <f>IF(biodata_ips!F77="","", biodata_ips!F77)</f>
        <v/>
      </c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124" t="str">
        <f t="shared" si="6"/>
        <v/>
      </c>
      <c r="AN77" s="125" t="str">
        <f t="shared" si="7"/>
        <v xml:space="preserve">  </v>
      </c>
      <c r="AO77" s="145" t="str">
        <f t="shared" si="8"/>
        <v xml:space="preserve">  </v>
      </c>
      <c r="AP77" s="146" t="str">
        <f t="shared" si="9"/>
        <v xml:space="preserve">  </v>
      </c>
      <c r="AQ77" s="126" t="str">
        <f t="shared" si="10"/>
        <v/>
      </c>
      <c r="AR77" s="7"/>
      <c r="AS77" s="7"/>
    </row>
    <row r="78" spans="1:45" ht="20.100000000000001" hidden="1" customHeight="1">
      <c r="A78" s="7"/>
      <c r="B78" s="7"/>
      <c r="C78" s="129">
        <f t="shared" si="11"/>
        <v>69</v>
      </c>
      <c r="D78" s="130" t="str">
        <f>IF(biodata_ips!D78="","", biodata_ips!D78)</f>
        <v/>
      </c>
      <c r="E78" s="129" t="str">
        <f>IF(biodata_ips!E78="","", biodata_ips!E78)</f>
        <v/>
      </c>
      <c r="F78" s="131" t="str">
        <f>IF(biodata_ips!F78="","", biodata_ips!F78)</f>
        <v/>
      </c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124" t="str">
        <f t="shared" si="6"/>
        <v/>
      </c>
      <c r="AN78" s="125" t="str">
        <f t="shared" si="7"/>
        <v xml:space="preserve">  </v>
      </c>
      <c r="AO78" s="145" t="str">
        <f t="shared" si="8"/>
        <v xml:space="preserve">  </v>
      </c>
      <c r="AP78" s="146" t="str">
        <f t="shared" si="9"/>
        <v xml:space="preserve">  </v>
      </c>
      <c r="AQ78" s="126" t="str">
        <f t="shared" si="10"/>
        <v/>
      </c>
      <c r="AR78" s="7"/>
      <c r="AS78" s="7"/>
    </row>
    <row r="79" spans="1:45" ht="20.100000000000001" hidden="1" customHeight="1">
      <c r="A79" s="7"/>
      <c r="B79" s="7"/>
      <c r="C79" s="129">
        <f t="shared" si="11"/>
        <v>70</v>
      </c>
      <c r="D79" s="130" t="str">
        <f>IF(biodata_ips!D79="","", biodata_ips!D79)</f>
        <v/>
      </c>
      <c r="E79" s="129" t="str">
        <f>IF(biodata_ips!E79="","", biodata_ips!E79)</f>
        <v/>
      </c>
      <c r="F79" s="131" t="str">
        <f>IF(biodata_ips!F79="","", biodata_ips!F79)</f>
        <v/>
      </c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124" t="str">
        <f t="shared" si="6"/>
        <v/>
      </c>
      <c r="AN79" s="125" t="str">
        <f t="shared" si="7"/>
        <v xml:space="preserve">  </v>
      </c>
      <c r="AO79" s="145" t="str">
        <f t="shared" si="8"/>
        <v xml:space="preserve">  </v>
      </c>
      <c r="AP79" s="146" t="str">
        <f t="shared" si="9"/>
        <v xml:space="preserve">  </v>
      </c>
      <c r="AQ79" s="126" t="str">
        <f t="shared" si="10"/>
        <v/>
      </c>
      <c r="AR79" s="7"/>
      <c r="AS79" s="7"/>
    </row>
    <row r="80" spans="1:45" ht="20.100000000000001" hidden="1" customHeight="1">
      <c r="A80" s="7"/>
      <c r="B80" s="7"/>
      <c r="C80" s="129">
        <f t="shared" si="11"/>
        <v>71</v>
      </c>
      <c r="D80" s="130" t="str">
        <f>IF(biodata_ips!D80="","", biodata_ips!D80)</f>
        <v/>
      </c>
      <c r="E80" s="129" t="str">
        <f>IF(biodata_ips!E80="","", biodata_ips!E80)</f>
        <v/>
      </c>
      <c r="F80" s="131" t="str">
        <f>IF(biodata_ips!F80="","", biodata_ips!F80)</f>
        <v/>
      </c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124" t="str">
        <f t="shared" si="6"/>
        <v/>
      </c>
      <c r="AN80" s="125" t="str">
        <f t="shared" si="7"/>
        <v xml:space="preserve">  </v>
      </c>
      <c r="AO80" s="145" t="str">
        <f t="shared" si="8"/>
        <v xml:space="preserve">  </v>
      </c>
      <c r="AP80" s="146" t="str">
        <f t="shared" si="9"/>
        <v xml:space="preserve">  </v>
      </c>
      <c r="AQ80" s="126" t="str">
        <f t="shared" si="10"/>
        <v/>
      </c>
      <c r="AR80" s="7"/>
      <c r="AS80" s="7"/>
    </row>
    <row r="81" spans="1:45" ht="20.100000000000001" hidden="1" customHeight="1">
      <c r="A81" s="7"/>
      <c r="B81" s="7"/>
      <c r="C81" s="129">
        <f t="shared" si="11"/>
        <v>72</v>
      </c>
      <c r="D81" s="130" t="str">
        <f>IF(biodata_ips!D81="","", biodata_ips!D81)</f>
        <v/>
      </c>
      <c r="E81" s="129" t="str">
        <f>IF(biodata_ips!E81="","", biodata_ips!E81)</f>
        <v/>
      </c>
      <c r="F81" s="131" t="str">
        <f>IF(biodata_ips!F81="","", biodata_ips!F81)</f>
        <v/>
      </c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124" t="str">
        <f t="shared" si="6"/>
        <v/>
      </c>
      <c r="AN81" s="125" t="str">
        <f t="shared" si="7"/>
        <v xml:space="preserve">  </v>
      </c>
      <c r="AO81" s="145" t="str">
        <f t="shared" si="8"/>
        <v xml:space="preserve">  </v>
      </c>
      <c r="AP81" s="146" t="str">
        <f t="shared" si="9"/>
        <v xml:space="preserve">  </v>
      </c>
      <c r="AQ81" s="126" t="str">
        <f t="shared" si="10"/>
        <v/>
      </c>
      <c r="AR81" s="7"/>
      <c r="AS81" s="7"/>
    </row>
    <row r="82" spans="1:45" ht="20.100000000000001" hidden="1" customHeight="1">
      <c r="A82" s="7"/>
      <c r="B82" s="7"/>
      <c r="C82" s="129">
        <f t="shared" si="11"/>
        <v>73</v>
      </c>
      <c r="D82" s="130" t="str">
        <f>IF(biodata_ips!D82="","", biodata_ips!D82)</f>
        <v/>
      </c>
      <c r="E82" s="129" t="str">
        <f>IF(biodata_ips!E82="","", biodata_ips!E82)</f>
        <v/>
      </c>
      <c r="F82" s="131" t="str">
        <f>IF(biodata_ips!F82="","", biodata_ips!F82)</f>
        <v/>
      </c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124" t="str">
        <f t="shared" si="6"/>
        <v/>
      </c>
      <c r="AN82" s="125" t="str">
        <f t="shared" si="7"/>
        <v xml:space="preserve">  </v>
      </c>
      <c r="AO82" s="145" t="str">
        <f t="shared" si="8"/>
        <v xml:space="preserve">  </v>
      </c>
      <c r="AP82" s="146" t="str">
        <f t="shared" si="9"/>
        <v xml:space="preserve">  </v>
      </c>
      <c r="AQ82" s="126" t="str">
        <f t="shared" si="10"/>
        <v/>
      </c>
      <c r="AR82" s="7"/>
      <c r="AS82" s="7"/>
    </row>
    <row r="83" spans="1:45" ht="20.100000000000001" hidden="1" customHeight="1">
      <c r="A83" s="7"/>
      <c r="B83" s="7"/>
      <c r="C83" s="129">
        <f t="shared" si="11"/>
        <v>74</v>
      </c>
      <c r="D83" s="130" t="str">
        <f>IF(biodata_ips!D83="","", biodata_ips!D83)</f>
        <v/>
      </c>
      <c r="E83" s="129" t="str">
        <f>IF(biodata_ips!E83="","", biodata_ips!E83)</f>
        <v/>
      </c>
      <c r="F83" s="131" t="str">
        <f>IF(biodata_ips!F83="","", biodata_ips!F83)</f>
        <v/>
      </c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124" t="str">
        <f t="shared" si="6"/>
        <v/>
      </c>
      <c r="AN83" s="125" t="str">
        <f t="shared" si="7"/>
        <v xml:space="preserve">  </v>
      </c>
      <c r="AO83" s="145" t="str">
        <f t="shared" si="8"/>
        <v xml:space="preserve">  </v>
      </c>
      <c r="AP83" s="146" t="str">
        <f t="shared" si="9"/>
        <v xml:space="preserve">  </v>
      </c>
      <c r="AQ83" s="126" t="str">
        <f t="shared" si="10"/>
        <v/>
      </c>
      <c r="AR83" s="7"/>
      <c r="AS83" s="7"/>
    </row>
    <row r="84" spans="1:45" ht="20.100000000000001" hidden="1" customHeight="1">
      <c r="A84" s="7"/>
      <c r="B84" s="7"/>
      <c r="C84" s="129">
        <f t="shared" si="11"/>
        <v>75</v>
      </c>
      <c r="D84" s="130" t="str">
        <f>IF(biodata_ips!D84="","", biodata_ips!D84)</f>
        <v/>
      </c>
      <c r="E84" s="129" t="str">
        <f>IF(biodata_ips!E84="","", biodata_ips!E84)</f>
        <v/>
      </c>
      <c r="F84" s="131" t="str">
        <f>IF(biodata_ips!F84="","", biodata_ips!F84)</f>
        <v/>
      </c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124" t="str">
        <f t="shared" si="6"/>
        <v/>
      </c>
      <c r="AN84" s="125" t="str">
        <f t="shared" si="7"/>
        <v xml:space="preserve">  </v>
      </c>
      <c r="AO84" s="145" t="str">
        <f t="shared" si="8"/>
        <v xml:space="preserve">  </v>
      </c>
      <c r="AP84" s="146" t="str">
        <f t="shared" si="9"/>
        <v xml:space="preserve">  </v>
      </c>
      <c r="AQ84" s="126" t="str">
        <f t="shared" si="10"/>
        <v/>
      </c>
      <c r="AR84" s="7"/>
      <c r="AS84" s="7"/>
    </row>
    <row r="85" spans="1:45" ht="20.100000000000001" hidden="1" customHeight="1">
      <c r="A85" s="7"/>
      <c r="B85" s="7"/>
      <c r="C85" s="129">
        <f t="shared" si="11"/>
        <v>76</v>
      </c>
      <c r="D85" s="130" t="str">
        <f>IF(biodata_ips!D85="","", biodata_ips!D85)</f>
        <v/>
      </c>
      <c r="E85" s="129" t="str">
        <f>IF(biodata_ips!E85="","", biodata_ips!E85)</f>
        <v/>
      </c>
      <c r="F85" s="131" t="str">
        <f>IF(biodata_ips!F85="","", biodata_ips!F85)</f>
        <v/>
      </c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124" t="str">
        <f t="shared" si="6"/>
        <v/>
      </c>
      <c r="AN85" s="125" t="str">
        <f t="shared" si="7"/>
        <v xml:space="preserve">  </v>
      </c>
      <c r="AO85" s="145" t="str">
        <f t="shared" si="8"/>
        <v xml:space="preserve">  </v>
      </c>
      <c r="AP85" s="146" t="str">
        <f t="shared" si="9"/>
        <v xml:space="preserve">  </v>
      </c>
      <c r="AQ85" s="126" t="str">
        <f t="shared" si="10"/>
        <v/>
      </c>
      <c r="AR85" s="7"/>
      <c r="AS85" s="7"/>
    </row>
    <row r="86" spans="1:45" ht="20.100000000000001" hidden="1" customHeight="1">
      <c r="A86" s="7"/>
      <c r="B86" s="7"/>
      <c r="C86" s="129">
        <f t="shared" si="11"/>
        <v>77</v>
      </c>
      <c r="D86" s="130" t="str">
        <f>IF(biodata_ips!D86="","", biodata_ips!D86)</f>
        <v/>
      </c>
      <c r="E86" s="129" t="str">
        <f>IF(biodata_ips!E86="","", biodata_ips!E86)</f>
        <v/>
      </c>
      <c r="F86" s="131" t="str">
        <f>IF(biodata_ips!F86="","", biodata_ips!F86)</f>
        <v/>
      </c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124" t="str">
        <f t="shared" si="6"/>
        <v/>
      </c>
      <c r="AN86" s="125" t="str">
        <f t="shared" si="7"/>
        <v xml:space="preserve">  </v>
      </c>
      <c r="AO86" s="145" t="str">
        <f t="shared" si="8"/>
        <v xml:space="preserve">  </v>
      </c>
      <c r="AP86" s="146" t="str">
        <f t="shared" si="9"/>
        <v xml:space="preserve">  </v>
      </c>
      <c r="AQ86" s="126" t="str">
        <f t="shared" si="10"/>
        <v/>
      </c>
      <c r="AR86" s="7"/>
      <c r="AS86" s="7"/>
    </row>
    <row r="87" spans="1:45" ht="20.100000000000001" hidden="1" customHeight="1">
      <c r="A87" s="7"/>
      <c r="B87" s="7"/>
      <c r="C87" s="129">
        <f t="shared" si="11"/>
        <v>78</v>
      </c>
      <c r="D87" s="130" t="str">
        <f>IF(biodata_ips!D87="","", biodata_ips!D87)</f>
        <v/>
      </c>
      <c r="E87" s="129" t="str">
        <f>IF(biodata_ips!E87="","", biodata_ips!E87)</f>
        <v/>
      </c>
      <c r="F87" s="131" t="str">
        <f>IF(biodata_ips!F87="","", biodata_ips!F87)</f>
        <v/>
      </c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124" t="str">
        <f t="shared" si="6"/>
        <v/>
      </c>
      <c r="AN87" s="125" t="str">
        <f t="shared" si="7"/>
        <v xml:space="preserve">  </v>
      </c>
      <c r="AO87" s="145" t="str">
        <f t="shared" si="8"/>
        <v xml:space="preserve">  </v>
      </c>
      <c r="AP87" s="146" t="str">
        <f t="shared" si="9"/>
        <v xml:space="preserve">  </v>
      </c>
      <c r="AQ87" s="126" t="str">
        <f t="shared" si="10"/>
        <v/>
      </c>
      <c r="AR87" s="7"/>
      <c r="AS87" s="7"/>
    </row>
    <row r="88" spans="1:45" ht="20.100000000000001" hidden="1" customHeight="1">
      <c r="A88" s="7"/>
      <c r="B88" s="7"/>
      <c r="C88" s="129">
        <f t="shared" si="11"/>
        <v>79</v>
      </c>
      <c r="D88" s="130" t="str">
        <f>IF(biodata_ips!D88="","", biodata_ips!D88)</f>
        <v/>
      </c>
      <c r="E88" s="129" t="str">
        <f>IF(biodata_ips!E88="","", biodata_ips!E88)</f>
        <v/>
      </c>
      <c r="F88" s="131" t="str">
        <f>IF(biodata_ips!F88="","", biodata_ips!F88)</f>
        <v/>
      </c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124" t="str">
        <f t="shared" si="6"/>
        <v/>
      </c>
      <c r="AN88" s="125" t="str">
        <f t="shared" si="7"/>
        <v xml:space="preserve">  </v>
      </c>
      <c r="AO88" s="145" t="str">
        <f t="shared" si="8"/>
        <v xml:space="preserve">  </v>
      </c>
      <c r="AP88" s="146" t="str">
        <f t="shared" si="9"/>
        <v xml:space="preserve">  </v>
      </c>
      <c r="AQ88" s="126" t="str">
        <f t="shared" si="10"/>
        <v/>
      </c>
      <c r="AR88" s="7"/>
      <c r="AS88" s="7"/>
    </row>
    <row r="89" spans="1:45" ht="20.100000000000001" hidden="1" customHeight="1">
      <c r="A89" s="7"/>
      <c r="B89" s="7"/>
      <c r="C89" s="129">
        <f t="shared" si="11"/>
        <v>80</v>
      </c>
      <c r="D89" s="130" t="str">
        <f>IF(biodata_ips!D89="","", biodata_ips!D89)</f>
        <v/>
      </c>
      <c r="E89" s="129" t="str">
        <f>IF(biodata_ips!E89="","", biodata_ips!E89)</f>
        <v/>
      </c>
      <c r="F89" s="131" t="str">
        <f>IF(biodata_ips!F89="","", biodata_ips!F89)</f>
        <v/>
      </c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124" t="str">
        <f t="shared" si="6"/>
        <v/>
      </c>
      <c r="AN89" s="125" t="str">
        <f t="shared" si="7"/>
        <v xml:space="preserve">  </v>
      </c>
      <c r="AO89" s="145" t="str">
        <f t="shared" si="8"/>
        <v xml:space="preserve">  </v>
      </c>
      <c r="AP89" s="146" t="str">
        <f t="shared" si="9"/>
        <v xml:space="preserve">  </v>
      </c>
      <c r="AQ89" s="126" t="str">
        <f t="shared" si="10"/>
        <v/>
      </c>
      <c r="AR89" s="7"/>
      <c r="AS89" s="7"/>
    </row>
    <row r="90" spans="1:45" ht="20.100000000000001" hidden="1" customHeight="1">
      <c r="A90" s="7"/>
      <c r="B90" s="7"/>
      <c r="C90" s="129">
        <f t="shared" si="11"/>
        <v>81</v>
      </c>
      <c r="D90" s="130" t="str">
        <f>IF(biodata_ips!D90="","", biodata_ips!D90)</f>
        <v/>
      </c>
      <c r="E90" s="129" t="str">
        <f>IF(biodata_ips!E90="","", biodata_ips!E90)</f>
        <v/>
      </c>
      <c r="F90" s="131" t="str">
        <f>IF(biodata_ips!F90="","", biodata_ips!F90)</f>
        <v/>
      </c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124" t="str">
        <f t="shared" si="6"/>
        <v/>
      </c>
      <c r="AN90" s="125" t="str">
        <f t="shared" si="7"/>
        <v xml:space="preserve">  </v>
      </c>
      <c r="AO90" s="145" t="str">
        <f t="shared" si="8"/>
        <v xml:space="preserve">  </v>
      </c>
      <c r="AP90" s="146" t="str">
        <f t="shared" si="9"/>
        <v xml:space="preserve">  </v>
      </c>
      <c r="AQ90" s="126" t="str">
        <f t="shared" si="10"/>
        <v/>
      </c>
      <c r="AR90" s="7"/>
      <c r="AS90" s="7"/>
    </row>
    <row r="91" spans="1:45" ht="20.100000000000001" hidden="1" customHeight="1">
      <c r="A91" s="7"/>
      <c r="B91" s="7"/>
      <c r="C91" s="129">
        <f t="shared" si="11"/>
        <v>82</v>
      </c>
      <c r="D91" s="130" t="str">
        <f>IF(biodata_ips!D91="","", biodata_ips!D91)</f>
        <v/>
      </c>
      <c r="E91" s="129" t="str">
        <f>IF(biodata_ips!E91="","", biodata_ips!E91)</f>
        <v/>
      </c>
      <c r="F91" s="131" t="str">
        <f>IF(biodata_ips!F91="","", biodata_ips!F91)</f>
        <v/>
      </c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124" t="str">
        <f t="shared" si="6"/>
        <v/>
      </c>
      <c r="AN91" s="125" t="str">
        <f t="shared" si="7"/>
        <v xml:space="preserve">  </v>
      </c>
      <c r="AO91" s="145" t="str">
        <f t="shared" si="8"/>
        <v xml:space="preserve">  </v>
      </c>
      <c r="AP91" s="146" t="str">
        <f t="shared" si="9"/>
        <v xml:space="preserve">  </v>
      </c>
      <c r="AQ91" s="126" t="str">
        <f t="shared" si="10"/>
        <v/>
      </c>
      <c r="AR91" s="7"/>
      <c r="AS91" s="7"/>
    </row>
    <row r="92" spans="1:45" ht="20.100000000000001" hidden="1" customHeight="1">
      <c r="A92" s="7"/>
      <c r="B92" s="7"/>
      <c r="C92" s="129">
        <f t="shared" si="11"/>
        <v>83</v>
      </c>
      <c r="D92" s="130" t="str">
        <f>IF(biodata_ips!D92="","", biodata_ips!D92)</f>
        <v/>
      </c>
      <c r="E92" s="129" t="str">
        <f>IF(biodata_ips!E92="","", biodata_ips!E92)</f>
        <v/>
      </c>
      <c r="F92" s="131" t="str">
        <f>IF(biodata_ips!F92="","", biodata_ips!F92)</f>
        <v/>
      </c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124" t="str">
        <f t="shared" si="6"/>
        <v/>
      </c>
      <c r="AN92" s="125" t="str">
        <f t="shared" si="7"/>
        <v xml:space="preserve">  </v>
      </c>
      <c r="AO92" s="145" t="str">
        <f t="shared" si="8"/>
        <v xml:space="preserve">  </v>
      </c>
      <c r="AP92" s="146" t="str">
        <f t="shared" si="9"/>
        <v xml:space="preserve">  </v>
      </c>
      <c r="AQ92" s="126" t="str">
        <f t="shared" si="10"/>
        <v/>
      </c>
      <c r="AR92" s="7"/>
      <c r="AS92" s="7"/>
    </row>
    <row r="93" spans="1:45" ht="20.100000000000001" hidden="1" customHeight="1">
      <c r="A93" s="7"/>
      <c r="B93" s="7"/>
      <c r="C93" s="129">
        <f t="shared" si="11"/>
        <v>84</v>
      </c>
      <c r="D93" s="130" t="str">
        <f>IF(biodata_ips!D93="","", biodata_ips!D93)</f>
        <v/>
      </c>
      <c r="E93" s="129" t="str">
        <f>IF(biodata_ips!E93="","", biodata_ips!E93)</f>
        <v/>
      </c>
      <c r="F93" s="131" t="str">
        <f>IF(biodata_ips!F93="","", biodata_ips!F93)</f>
        <v/>
      </c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124" t="str">
        <f t="shared" si="6"/>
        <v/>
      </c>
      <c r="AN93" s="125" t="str">
        <f t="shared" si="7"/>
        <v xml:space="preserve">  </v>
      </c>
      <c r="AO93" s="145" t="str">
        <f t="shared" si="8"/>
        <v xml:space="preserve">  </v>
      </c>
      <c r="AP93" s="146" t="str">
        <f t="shared" si="9"/>
        <v xml:space="preserve">  </v>
      </c>
      <c r="AQ93" s="126" t="str">
        <f t="shared" si="10"/>
        <v/>
      </c>
      <c r="AR93" s="7"/>
      <c r="AS93" s="7"/>
    </row>
    <row r="94" spans="1:45" ht="20.100000000000001" hidden="1" customHeight="1">
      <c r="A94" s="7"/>
      <c r="B94" s="7"/>
      <c r="C94" s="129">
        <f t="shared" si="11"/>
        <v>85</v>
      </c>
      <c r="D94" s="130" t="str">
        <f>IF(biodata_ips!D94="","", biodata_ips!D94)</f>
        <v/>
      </c>
      <c r="E94" s="129" t="str">
        <f>IF(biodata_ips!E94="","", biodata_ips!E94)</f>
        <v/>
      </c>
      <c r="F94" s="131" t="str">
        <f>IF(biodata_ips!F94="","", biodata_ips!F94)</f>
        <v/>
      </c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124" t="str">
        <f t="shared" si="6"/>
        <v/>
      </c>
      <c r="AN94" s="125" t="str">
        <f t="shared" si="7"/>
        <v xml:space="preserve">  </v>
      </c>
      <c r="AO94" s="145" t="str">
        <f t="shared" si="8"/>
        <v xml:space="preserve">  </v>
      </c>
      <c r="AP94" s="146" t="str">
        <f t="shared" si="9"/>
        <v xml:space="preserve">  </v>
      </c>
      <c r="AQ94" s="126" t="str">
        <f t="shared" si="10"/>
        <v/>
      </c>
      <c r="AR94" s="7"/>
      <c r="AS94" s="7"/>
    </row>
    <row r="95" spans="1:45" ht="20.100000000000001" hidden="1" customHeight="1">
      <c r="A95" s="7"/>
      <c r="B95" s="7"/>
      <c r="C95" s="129">
        <f t="shared" si="11"/>
        <v>86</v>
      </c>
      <c r="D95" s="130" t="str">
        <f>IF(biodata_ips!D95="","", biodata_ips!D95)</f>
        <v/>
      </c>
      <c r="E95" s="129" t="str">
        <f>IF(biodata_ips!E95="","", biodata_ips!E95)</f>
        <v/>
      </c>
      <c r="F95" s="131" t="str">
        <f>IF(biodata_ips!F95="","", biodata_ips!F95)</f>
        <v/>
      </c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124" t="str">
        <f t="shared" si="6"/>
        <v/>
      </c>
      <c r="AN95" s="125" t="str">
        <f t="shared" si="7"/>
        <v xml:space="preserve">  </v>
      </c>
      <c r="AO95" s="145" t="str">
        <f t="shared" si="8"/>
        <v xml:space="preserve">  </v>
      </c>
      <c r="AP95" s="146" t="str">
        <f t="shared" si="9"/>
        <v xml:space="preserve">  </v>
      </c>
      <c r="AQ95" s="126" t="str">
        <f t="shared" si="10"/>
        <v/>
      </c>
      <c r="AR95" s="7"/>
      <c r="AS95" s="7"/>
    </row>
    <row r="96" spans="1:45" ht="20.100000000000001" hidden="1" customHeight="1">
      <c r="A96" s="7"/>
      <c r="B96" s="7"/>
      <c r="C96" s="129">
        <f t="shared" si="11"/>
        <v>87</v>
      </c>
      <c r="D96" s="130" t="str">
        <f>IF(biodata_ips!D96="","", biodata_ips!D96)</f>
        <v/>
      </c>
      <c r="E96" s="129" t="str">
        <f>IF(biodata_ips!E96="","", biodata_ips!E96)</f>
        <v/>
      </c>
      <c r="F96" s="131" t="str">
        <f>IF(biodata_ips!F96="","", biodata_ips!F96)</f>
        <v/>
      </c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124" t="str">
        <f t="shared" si="6"/>
        <v/>
      </c>
      <c r="AN96" s="125" t="str">
        <f t="shared" si="7"/>
        <v xml:space="preserve">  </v>
      </c>
      <c r="AO96" s="145" t="str">
        <f t="shared" si="8"/>
        <v xml:space="preserve">  </v>
      </c>
      <c r="AP96" s="146" t="str">
        <f t="shared" si="9"/>
        <v xml:space="preserve">  </v>
      </c>
      <c r="AQ96" s="126" t="str">
        <f t="shared" si="10"/>
        <v/>
      </c>
      <c r="AR96" s="7"/>
      <c r="AS96" s="7"/>
    </row>
    <row r="97" spans="1:45" ht="20.100000000000001" hidden="1" customHeight="1">
      <c r="A97" s="7"/>
      <c r="B97" s="7"/>
      <c r="C97" s="129">
        <f t="shared" si="11"/>
        <v>88</v>
      </c>
      <c r="D97" s="130" t="str">
        <f>IF(biodata_ips!D97="","", biodata_ips!D97)</f>
        <v/>
      </c>
      <c r="E97" s="129" t="str">
        <f>IF(biodata_ips!E97="","", biodata_ips!E97)</f>
        <v/>
      </c>
      <c r="F97" s="131" t="str">
        <f>IF(biodata_ips!F97="","", biodata_ips!F97)</f>
        <v/>
      </c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124" t="str">
        <f t="shared" si="6"/>
        <v/>
      </c>
      <c r="AN97" s="125" t="str">
        <f t="shared" si="7"/>
        <v xml:space="preserve">  </v>
      </c>
      <c r="AO97" s="145" t="str">
        <f t="shared" si="8"/>
        <v xml:space="preserve">  </v>
      </c>
      <c r="AP97" s="146" t="str">
        <f t="shared" si="9"/>
        <v xml:space="preserve">  </v>
      </c>
      <c r="AQ97" s="126" t="str">
        <f t="shared" si="10"/>
        <v/>
      </c>
      <c r="AR97" s="7"/>
      <c r="AS97" s="7"/>
    </row>
    <row r="98" spans="1:45" ht="20.100000000000001" hidden="1" customHeight="1">
      <c r="A98" s="7"/>
      <c r="B98" s="7"/>
      <c r="C98" s="129">
        <f t="shared" si="11"/>
        <v>89</v>
      </c>
      <c r="D98" s="130" t="str">
        <f>IF(biodata_ips!D98="","", biodata_ips!D98)</f>
        <v/>
      </c>
      <c r="E98" s="129" t="str">
        <f>IF(biodata_ips!E98="","", biodata_ips!E98)</f>
        <v/>
      </c>
      <c r="F98" s="131" t="str">
        <f>IF(biodata_ips!F98="","", biodata_ips!F98)</f>
        <v/>
      </c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124" t="str">
        <f t="shared" si="6"/>
        <v/>
      </c>
      <c r="AN98" s="125" t="str">
        <f t="shared" si="7"/>
        <v xml:space="preserve">  </v>
      </c>
      <c r="AO98" s="145" t="str">
        <f t="shared" si="8"/>
        <v xml:space="preserve">  </v>
      </c>
      <c r="AP98" s="146" t="str">
        <f t="shared" si="9"/>
        <v xml:space="preserve">  </v>
      </c>
      <c r="AQ98" s="126" t="str">
        <f t="shared" si="10"/>
        <v/>
      </c>
      <c r="AR98" s="7"/>
      <c r="AS98" s="7"/>
    </row>
    <row r="99" spans="1:45" ht="20.100000000000001" hidden="1" customHeight="1">
      <c r="A99" s="7"/>
      <c r="B99" s="7"/>
      <c r="C99" s="129">
        <f t="shared" si="11"/>
        <v>90</v>
      </c>
      <c r="D99" s="130" t="str">
        <f>IF(biodata_ips!D99="","", biodata_ips!D99)</f>
        <v/>
      </c>
      <c r="E99" s="129" t="str">
        <f>IF(biodata_ips!E99="","", biodata_ips!E99)</f>
        <v/>
      </c>
      <c r="F99" s="131" t="str">
        <f>IF(biodata_ips!F99="","", biodata_ips!F99)</f>
        <v/>
      </c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124" t="str">
        <f t="shared" si="6"/>
        <v/>
      </c>
      <c r="AN99" s="125" t="str">
        <f t="shared" si="7"/>
        <v xml:space="preserve">  </v>
      </c>
      <c r="AO99" s="145" t="str">
        <f t="shared" si="8"/>
        <v xml:space="preserve">  </v>
      </c>
      <c r="AP99" s="146" t="str">
        <f t="shared" si="9"/>
        <v xml:space="preserve">  </v>
      </c>
      <c r="AQ99" s="126" t="str">
        <f t="shared" si="10"/>
        <v/>
      </c>
      <c r="AR99" s="7"/>
      <c r="AS99" s="7"/>
    </row>
    <row r="100" spans="1:45" ht="20.100000000000001" hidden="1" customHeight="1">
      <c r="A100" s="7"/>
      <c r="B100" s="7"/>
      <c r="C100" s="129">
        <f t="shared" si="11"/>
        <v>91</v>
      </c>
      <c r="D100" s="130" t="str">
        <f>IF(biodata_ips!D100="","", biodata_ips!D100)</f>
        <v/>
      </c>
      <c r="E100" s="129" t="str">
        <f>IF(biodata_ips!E100="","", biodata_ips!E100)</f>
        <v/>
      </c>
      <c r="F100" s="131" t="str">
        <f>IF(biodata_ips!F100="","", biodata_ips!F100)</f>
        <v/>
      </c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124" t="str">
        <f t="shared" si="6"/>
        <v/>
      </c>
      <c r="AN100" s="125" t="str">
        <f t="shared" si="7"/>
        <v xml:space="preserve">  </v>
      </c>
      <c r="AO100" s="145" t="str">
        <f t="shared" si="8"/>
        <v xml:space="preserve">  </v>
      </c>
      <c r="AP100" s="146" t="str">
        <f t="shared" si="9"/>
        <v xml:space="preserve">  </v>
      </c>
      <c r="AQ100" s="126" t="str">
        <f t="shared" si="10"/>
        <v/>
      </c>
      <c r="AR100" s="7"/>
      <c r="AS100" s="7"/>
    </row>
    <row r="101" spans="1:45" ht="20.100000000000001" hidden="1" customHeight="1">
      <c r="A101" s="7"/>
      <c r="B101" s="7"/>
      <c r="C101" s="129">
        <f t="shared" si="11"/>
        <v>92</v>
      </c>
      <c r="D101" s="130" t="str">
        <f>IF(biodata_ips!D101="","", biodata_ips!D101)</f>
        <v/>
      </c>
      <c r="E101" s="129" t="str">
        <f>IF(biodata_ips!E101="","", biodata_ips!E101)</f>
        <v/>
      </c>
      <c r="F101" s="131" t="str">
        <f>IF(biodata_ips!F101="","", biodata_ips!F101)</f>
        <v/>
      </c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124" t="str">
        <f t="shared" si="6"/>
        <v/>
      </c>
      <c r="AN101" s="125" t="str">
        <f t="shared" si="7"/>
        <v xml:space="preserve">  </v>
      </c>
      <c r="AO101" s="145" t="str">
        <f t="shared" si="8"/>
        <v xml:space="preserve">  </v>
      </c>
      <c r="AP101" s="146" t="str">
        <f t="shared" si="9"/>
        <v xml:space="preserve">  </v>
      </c>
      <c r="AQ101" s="126" t="str">
        <f t="shared" si="10"/>
        <v/>
      </c>
      <c r="AR101" s="7"/>
      <c r="AS101" s="7"/>
    </row>
    <row r="102" spans="1:45" ht="20.100000000000001" hidden="1" customHeight="1">
      <c r="A102" s="7"/>
      <c r="B102" s="7"/>
      <c r="C102" s="129">
        <f t="shared" si="11"/>
        <v>93</v>
      </c>
      <c r="D102" s="130" t="str">
        <f>IF(biodata_ips!D102="","", biodata_ips!D102)</f>
        <v/>
      </c>
      <c r="E102" s="129" t="str">
        <f>IF(biodata_ips!E102="","", biodata_ips!E102)</f>
        <v/>
      </c>
      <c r="F102" s="131" t="str">
        <f>IF(biodata_ips!F102="","", biodata_ips!F102)</f>
        <v/>
      </c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124" t="str">
        <f t="shared" si="6"/>
        <v/>
      </c>
      <c r="AN102" s="125" t="str">
        <f t="shared" si="7"/>
        <v xml:space="preserve">  </v>
      </c>
      <c r="AO102" s="145" t="str">
        <f t="shared" si="8"/>
        <v xml:space="preserve">  </v>
      </c>
      <c r="AP102" s="146" t="str">
        <f t="shared" si="9"/>
        <v xml:space="preserve">  </v>
      </c>
      <c r="AQ102" s="126" t="str">
        <f t="shared" si="10"/>
        <v/>
      </c>
      <c r="AR102" s="7"/>
      <c r="AS102" s="7"/>
    </row>
    <row r="103" spans="1:45" ht="20.100000000000001" hidden="1" customHeight="1">
      <c r="A103" s="7"/>
      <c r="B103" s="7"/>
      <c r="C103" s="129">
        <f t="shared" si="11"/>
        <v>94</v>
      </c>
      <c r="D103" s="130" t="str">
        <f>IF(biodata_ips!D103="","", biodata_ips!D103)</f>
        <v/>
      </c>
      <c r="E103" s="129" t="str">
        <f>IF(biodata_ips!E103="","", biodata_ips!E103)</f>
        <v/>
      </c>
      <c r="F103" s="131" t="str">
        <f>IF(biodata_ips!F103="","", biodata_ips!F103)</f>
        <v/>
      </c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124" t="str">
        <f t="shared" si="6"/>
        <v/>
      </c>
      <c r="AN103" s="125" t="str">
        <f t="shared" si="7"/>
        <v xml:space="preserve">  </v>
      </c>
      <c r="AO103" s="145" t="str">
        <f t="shared" si="8"/>
        <v xml:space="preserve">  </v>
      </c>
      <c r="AP103" s="146" t="str">
        <f t="shared" si="9"/>
        <v xml:space="preserve">  </v>
      </c>
      <c r="AQ103" s="126" t="str">
        <f t="shared" si="10"/>
        <v/>
      </c>
      <c r="AR103" s="7"/>
      <c r="AS103" s="7"/>
    </row>
    <row r="104" spans="1:45" ht="20.100000000000001" hidden="1" customHeight="1">
      <c r="A104" s="7"/>
      <c r="B104" s="7"/>
      <c r="C104" s="129">
        <f t="shared" si="11"/>
        <v>95</v>
      </c>
      <c r="D104" s="130" t="str">
        <f>IF(biodata_ips!D104="","", biodata_ips!D104)</f>
        <v/>
      </c>
      <c r="E104" s="129" t="str">
        <f>IF(biodata_ips!E104="","", biodata_ips!E104)</f>
        <v/>
      </c>
      <c r="F104" s="131" t="str">
        <f>IF(biodata_ips!F104="","", biodata_ips!F104)</f>
        <v/>
      </c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124" t="str">
        <f t="shared" si="6"/>
        <v/>
      </c>
      <c r="AN104" s="125" t="str">
        <f t="shared" si="7"/>
        <v xml:space="preserve">  </v>
      </c>
      <c r="AO104" s="145" t="str">
        <f t="shared" si="8"/>
        <v xml:space="preserve">  </v>
      </c>
      <c r="AP104" s="146" t="str">
        <f t="shared" si="9"/>
        <v xml:space="preserve">  </v>
      </c>
      <c r="AQ104" s="126" t="str">
        <f t="shared" si="10"/>
        <v/>
      </c>
      <c r="AR104" s="7"/>
      <c r="AS104" s="7"/>
    </row>
    <row r="105" spans="1:45" ht="20.100000000000001" hidden="1" customHeight="1">
      <c r="A105" s="7"/>
      <c r="B105" s="7"/>
      <c r="C105" s="129">
        <f t="shared" si="11"/>
        <v>96</v>
      </c>
      <c r="D105" s="130" t="str">
        <f>IF(biodata_ips!D105="","", biodata_ips!D105)</f>
        <v/>
      </c>
      <c r="E105" s="129" t="str">
        <f>IF(biodata_ips!E105="","", biodata_ips!E105)</f>
        <v/>
      </c>
      <c r="F105" s="131" t="str">
        <f>IF(biodata_ips!F105="","", biodata_ips!F105)</f>
        <v/>
      </c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124" t="str">
        <f t="shared" si="6"/>
        <v/>
      </c>
      <c r="AN105" s="125" t="str">
        <f t="shared" si="7"/>
        <v xml:space="preserve">  </v>
      </c>
      <c r="AO105" s="145" t="str">
        <f t="shared" si="8"/>
        <v xml:space="preserve">  </v>
      </c>
      <c r="AP105" s="146" t="str">
        <f t="shared" si="9"/>
        <v xml:space="preserve">  </v>
      </c>
      <c r="AQ105" s="126" t="str">
        <f t="shared" si="10"/>
        <v/>
      </c>
      <c r="AR105" s="7"/>
      <c r="AS105" s="7"/>
    </row>
    <row r="106" spans="1:45" ht="20.100000000000001" hidden="1" customHeight="1">
      <c r="A106" s="7"/>
      <c r="B106" s="7"/>
      <c r="C106" s="129">
        <f t="shared" si="11"/>
        <v>97</v>
      </c>
      <c r="D106" s="130" t="str">
        <f>IF(biodata_ips!D106="","", biodata_ips!D106)</f>
        <v/>
      </c>
      <c r="E106" s="129" t="str">
        <f>IF(biodata_ips!E106="","", biodata_ips!E106)</f>
        <v/>
      </c>
      <c r="F106" s="131" t="str">
        <f>IF(biodata_ips!F106="","", biodata_ips!F106)</f>
        <v/>
      </c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124" t="str">
        <f t="shared" si="6"/>
        <v/>
      </c>
      <c r="AN106" s="125" t="str">
        <f t="shared" si="7"/>
        <v xml:space="preserve">  </v>
      </c>
      <c r="AO106" s="145" t="str">
        <f t="shared" si="8"/>
        <v xml:space="preserve">  </v>
      </c>
      <c r="AP106" s="146" t="str">
        <f t="shared" si="9"/>
        <v xml:space="preserve">  </v>
      </c>
      <c r="AQ106" s="126" t="str">
        <f t="shared" si="10"/>
        <v/>
      </c>
      <c r="AR106" s="7"/>
      <c r="AS106" s="7"/>
    </row>
    <row r="107" spans="1:45" ht="20.100000000000001" hidden="1" customHeight="1">
      <c r="A107" s="7"/>
      <c r="B107" s="7"/>
      <c r="C107" s="129">
        <f t="shared" si="11"/>
        <v>98</v>
      </c>
      <c r="D107" s="130" t="str">
        <f>IF(biodata_ips!D107="","", biodata_ips!D107)</f>
        <v/>
      </c>
      <c r="E107" s="129" t="str">
        <f>IF(biodata_ips!E107="","", biodata_ips!E107)</f>
        <v/>
      </c>
      <c r="F107" s="131" t="str">
        <f>IF(biodata_ips!F107="","", biodata_ips!F107)</f>
        <v/>
      </c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124" t="str">
        <f t="shared" si="6"/>
        <v/>
      </c>
      <c r="AN107" s="125" t="str">
        <f t="shared" si="7"/>
        <v xml:space="preserve">  </v>
      </c>
      <c r="AO107" s="145" t="str">
        <f t="shared" si="8"/>
        <v xml:space="preserve">  </v>
      </c>
      <c r="AP107" s="146" t="str">
        <f t="shared" si="9"/>
        <v xml:space="preserve">  </v>
      </c>
      <c r="AQ107" s="126" t="str">
        <f t="shared" si="10"/>
        <v/>
      </c>
      <c r="AR107" s="7"/>
      <c r="AS107" s="7"/>
    </row>
    <row r="108" spans="1:45" ht="20.100000000000001" hidden="1" customHeight="1">
      <c r="A108" s="7"/>
      <c r="B108" s="7"/>
      <c r="C108" s="129">
        <f t="shared" si="11"/>
        <v>99</v>
      </c>
      <c r="D108" s="130" t="str">
        <f>IF(biodata_ips!D108="","", biodata_ips!D108)</f>
        <v/>
      </c>
      <c r="E108" s="129" t="str">
        <f>IF(biodata_ips!E108="","", biodata_ips!E108)</f>
        <v/>
      </c>
      <c r="F108" s="131" t="str">
        <f>IF(biodata_ips!F108="","", biodata_ips!F108)</f>
        <v/>
      </c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124" t="str">
        <f t="shared" si="6"/>
        <v/>
      </c>
      <c r="AN108" s="125" t="str">
        <f t="shared" si="7"/>
        <v xml:space="preserve">  </v>
      </c>
      <c r="AO108" s="145" t="str">
        <f t="shared" si="8"/>
        <v xml:space="preserve">  </v>
      </c>
      <c r="AP108" s="146" t="str">
        <f t="shared" si="9"/>
        <v xml:space="preserve">  </v>
      </c>
      <c r="AQ108" s="126" t="str">
        <f t="shared" si="10"/>
        <v/>
      </c>
      <c r="AR108" s="7"/>
      <c r="AS108" s="7"/>
    </row>
    <row r="109" spans="1:45" ht="20.100000000000001" hidden="1" customHeight="1">
      <c r="A109" s="7"/>
      <c r="B109" s="7"/>
      <c r="C109" s="129">
        <f t="shared" si="11"/>
        <v>100</v>
      </c>
      <c r="D109" s="130" t="str">
        <f>IF(biodata_ips!D109="","", biodata_ips!D109)</f>
        <v/>
      </c>
      <c r="E109" s="129" t="str">
        <f>IF(biodata_ips!E109="","", biodata_ips!E109)</f>
        <v/>
      </c>
      <c r="F109" s="131" t="str">
        <f>IF(biodata_ips!F109="","", biodata_ips!F109)</f>
        <v/>
      </c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124" t="str">
        <f t="shared" si="6"/>
        <v/>
      </c>
      <c r="AN109" s="125" t="str">
        <f t="shared" si="7"/>
        <v xml:space="preserve">  </v>
      </c>
      <c r="AO109" s="145" t="str">
        <f t="shared" si="8"/>
        <v xml:space="preserve">  </v>
      </c>
      <c r="AP109" s="146" t="str">
        <f t="shared" si="9"/>
        <v xml:space="preserve">  </v>
      </c>
      <c r="AQ109" s="126" t="str">
        <f t="shared" si="10"/>
        <v/>
      </c>
      <c r="AR109" s="7"/>
      <c r="AS109" s="7"/>
    </row>
    <row r="110" spans="1:45" ht="20.100000000000001" hidden="1" customHeight="1">
      <c r="A110" s="7"/>
      <c r="B110" s="7"/>
      <c r="C110" s="129">
        <f t="shared" si="11"/>
        <v>101</v>
      </c>
      <c r="D110" s="130" t="str">
        <f>IF(biodata_ips!D110="","", biodata_ips!D110)</f>
        <v/>
      </c>
      <c r="E110" s="129" t="str">
        <f>IF(biodata_ips!E110="","", biodata_ips!E110)</f>
        <v/>
      </c>
      <c r="F110" s="131" t="str">
        <f>IF(biodata_ips!F110="","", biodata_ips!F110)</f>
        <v/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124" t="str">
        <f t="shared" si="6"/>
        <v/>
      </c>
      <c r="AN110" s="125" t="str">
        <f t="shared" si="7"/>
        <v xml:space="preserve">  </v>
      </c>
      <c r="AO110" s="145" t="str">
        <f t="shared" si="8"/>
        <v xml:space="preserve">  </v>
      </c>
      <c r="AP110" s="146" t="str">
        <f t="shared" si="9"/>
        <v xml:space="preserve">  </v>
      </c>
      <c r="AQ110" s="126" t="str">
        <f t="shared" si="10"/>
        <v/>
      </c>
      <c r="AR110" s="7"/>
      <c r="AS110" s="7"/>
    </row>
    <row r="111" spans="1:45" ht="20.100000000000001" hidden="1" customHeight="1">
      <c r="A111" s="7"/>
      <c r="B111" s="7"/>
      <c r="C111" s="129">
        <f t="shared" si="11"/>
        <v>102</v>
      </c>
      <c r="D111" s="130" t="str">
        <f>IF(biodata_ips!D111="","", biodata_ips!D111)</f>
        <v/>
      </c>
      <c r="E111" s="129" t="str">
        <f>IF(biodata_ips!E111="","", biodata_ips!E111)</f>
        <v/>
      </c>
      <c r="F111" s="131" t="str">
        <f>IF(biodata_ips!F111="","", biodata_ips!F111)</f>
        <v/>
      </c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124" t="str">
        <f t="shared" si="6"/>
        <v/>
      </c>
      <c r="AN111" s="125" t="str">
        <f t="shared" si="7"/>
        <v xml:space="preserve">  </v>
      </c>
      <c r="AO111" s="145" t="str">
        <f t="shared" si="8"/>
        <v xml:space="preserve">  </v>
      </c>
      <c r="AP111" s="146" t="str">
        <f t="shared" si="9"/>
        <v xml:space="preserve">  </v>
      </c>
      <c r="AQ111" s="126" t="str">
        <f t="shared" si="10"/>
        <v/>
      </c>
      <c r="AR111" s="7"/>
      <c r="AS111" s="7"/>
    </row>
    <row r="112" spans="1:45" ht="20.100000000000001" hidden="1" customHeight="1">
      <c r="A112" s="7"/>
      <c r="B112" s="7"/>
      <c r="C112" s="129">
        <f t="shared" si="11"/>
        <v>103</v>
      </c>
      <c r="D112" s="130" t="str">
        <f>IF(biodata_ips!D112="","", biodata_ips!D112)</f>
        <v/>
      </c>
      <c r="E112" s="129" t="str">
        <f>IF(biodata_ips!E112="","", biodata_ips!E112)</f>
        <v/>
      </c>
      <c r="F112" s="131" t="str">
        <f>IF(biodata_ips!F112="","", biodata_ips!F112)</f>
        <v/>
      </c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124" t="str">
        <f t="shared" si="6"/>
        <v/>
      </c>
      <c r="AN112" s="125" t="str">
        <f t="shared" si="7"/>
        <v xml:space="preserve">  </v>
      </c>
      <c r="AO112" s="145" t="str">
        <f t="shared" si="8"/>
        <v xml:space="preserve">  </v>
      </c>
      <c r="AP112" s="146" t="str">
        <f t="shared" si="9"/>
        <v xml:space="preserve">  </v>
      </c>
      <c r="AQ112" s="126" t="str">
        <f t="shared" si="10"/>
        <v/>
      </c>
      <c r="AR112" s="7"/>
      <c r="AS112" s="7"/>
    </row>
    <row r="113" spans="1:45" ht="20.100000000000001" hidden="1" customHeight="1">
      <c r="A113" s="7"/>
      <c r="B113" s="7"/>
      <c r="C113" s="129">
        <f t="shared" si="11"/>
        <v>104</v>
      </c>
      <c r="D113" s="130" t="str">
        <f>IF(biodata_ips!D113="","", biodata_ips!D113)</f>
        <v/>
      </c>
      <c r="E113" s="129" t="str">
        <f>IF(biodata_ips!E113="","", biodata_ips!E113)</f>
        <v/>
      </c>
      <c r="F113" s="131" t="str">
        <f>IF(biodata_ips!F113="","", biodata_ips!F113)</f>
        <v/>
      </c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124" t="str">
        <f t="shared" si="6"/>
        <v/>
      </c>
      <c r="AN113" s="125" t="str">
        <f t="shared" si="7"/>
        <v xml:space="preserve">  </v>
      </c>
      <c r="AO113" s="145" t="str">
        <f t="shared" si="8"/>
        <v xml:space="preserve">  </v>
      </c>
      <c r="AP113" s="146" t="str">
        <f t="shared" si="9"/>
        <v xml:space="preserve">  </v>
      </c>
      <c r="AQ113" s="126" t="str">
        <f t="shared" si="10"/>
        <v/>
      </c>
      <c r="AR113" s="7"/>
      <c r="AS113" s="7"/>
    </row>
    <row r="114" spans="1:45" ht="20.100000000000001" hidden="1" customHeight="1">
      <c r="A114" s="7"/>
      <c r="B114" s="7"/>
      <c r="C114" s="129">
        <f t="shared" si="11"/>
        <v>105</v>
      </c>
      <c r="D114" s="130" t="str">
        <f>IF(biodata_ips!D114="","", biodata_ips!D114)</f>
        <v/>
      </c>
      <c r="E114" s="129" t="str">
        <f>IF(biodata_ips!E114="","", biodata_ips!E114)</f>
        <v/>
      </c>
      <c r="F114" s="131" t="str">
        <f>IF(biodata_ips!F114="","", biodata_ips!F114)</f>
        <v/>
      </c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124" t="str">
        <f t="shared" si="6"/>
        <v/>
      </c>
      <c r="AN114" s="125" t="str">
        <f t="shared" si="7"/>
        <v xml:space="preserve">  </v>
      </c>
      <c r="AO114" s="145" t="str">
        <f t="shared" si="8"/>
        <v xml:space="preserve">  </v>
      </c>
      <c r="AP114" s="146" t="str">
        <f t="shared" si="9"/>
        <v xml:space="preserve">  </v>
      </c>
      <c r="AQ114" s="126" t="str">
        <f t="shared" si="10"/>
        <v/>
      </c>
      <c r="AR114" s="7"/>
      <c r="AS114" s="7"/>
    </row>
    <row r="115" spans="1:45" ht="20.100000000000001" hidden="1" customHeight="1">
      <c r="A115" s="7"/>
      <c r="B115" s="7"/>
      <c r="C115" s="129">
        <f t="shared" si="11"/>
        <v>106</v>
      </c>
      <c r="D115" s="130" t="str">
        <f>IF(biodata_ips!D115="","", biodata_ips!D115)</f>
        <v/>
      </c>
      <c r="E115" s="129" t="str">
        <f>IF(biodata_ips!E115="","", biodata_ips!E115)</f>
        <v/>
      </c>
      <c r="F115" s="131" t="str">
        <f>IF(biodata_ips!F115="","", biodata_ips!F115)</f>
        <v/>
      </c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124" t="str">
        <f t="shared" si="6"/>
        <v/>
      </c>
      <c r="AN115" s="125" t="str">
        <f t="shared" si="7"/>
        <v xml:space="preserve">  </v>
      </c>
      <c r="AO115" s="145" t="str">
        <f t="shared" si="8"/>
        <v xml:space="preserve">  </v>
      </c>
      <c r="AP115" s="146" t="str">
        <f t="shared" si="9"/>
        <v xml:space="preserve">  </v>
      </c>
      <c r="AQ115" s="126" t="str">
        <f t="shared" si="10"/>
        <v/>
      </c>
      <c r="AR115" s="7"/>
      <c r="AS115" s="7"/>
    </row>
    <row r="116" spans="1:45" ht="20.100000000000001" hidden="1" customHeight="1">
      <c r="A116" s="7"/>
      <c r="B116" s="7"/>
      <c r="C116" s="129">
        <f t="shared" si="11"/>
        <v>107</v>
      </c>
      <c r="D116" s="130" t="str">
        <f>IF(biodata_ips!D116="","", biodata_ips!D116)</f>
        <v/>
      </c>
      <c r="E116" s="129" t="str">
        <f>IF(biodata_ips!E116="","", biodata_ips!E116)</f>
        <v/>
      </c>
      <c r="F116" s="131" t="str">
        <f>IF(biodata_ips!F116="","", biodata_ips!F116)</f>
        <v/>
      </c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124" t="str">
        <f t="shared" si="6"/>
        <v/>
      </c>
      <c r="AN116" s="125" t="str">
        <f t="shared" si="7"/>
        <v xml:space="preserve">  </v>
      </c>
      <c r="AO116" s="145" t="str">
        <f t="shared" si="8"/>
        <v xml:space="preserve">  </v>
      </c>
      <c r="AP116" s="146" t="str">
        <f t="shared" si="9"/>
        <v xml:space="preserve">  </v>
      </c>
      <c r="AQ116" s="126" t="str">
        <f t="shared" si="10"/>
        <v/>
      </c>
      <c r="AR116" s="7"/>
      <c r="AS116" s="7"/>
    </row>
    <row r="117" spans="1:45" ht="20.100000000000001" hidden="1" customHeight="1">
      <c r="A117" s="7"/>
      <c r="B117" s="7"/>
      <c r="C117" s="129">
        <f t="shared" si="11"/>
        <v>108</v>
      </c>
      <c r="D117" s="130" t="str">
        <f>IF(biodata_ips!D117="","", biodata_ips!D117)</f>
        <v/>
      </c>
      <c r="E117" s="129" t="str">
        <f>IF(biodata_ips!E117="","", biodata_ips!E117)</f>
        <v/>
      </c>
      <c r="F117" s="131" t="str">
        <f>IF(biodata_ips!F117="","", biodata_ips!F117)</f>
        <v/>
      </c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124" t="str">
        <f t="shared" si="6"/>
        <v/>
      </c>
      <c r="AN117" s="125" t="str">
        <f t="shared" si="7"/>
        <v xml:space="preserve">  </v>
      </c>
      <c r="AO117" s="145" t="str">
        <f t="shared" si="8"/>
        <v xml:space="preserve">  </v>
      </c>
      <c r="AP117" s="146" t="str">
        <f t="shared" si="9"/>
        <v xml:space="preserve">  </v>
      </c>
      <c r="AQ117" s="126" t="str">
        <f t="shared" si="10"/>
        <v/>
      </c>
      <c r="AR117" s="7"/>
      <c r="AS117" s="7"/>
    </row>
    <row r="118" spans="1:45" ht="20.100000000000001" hidden="1" customHeight="1">
      <c r="A118" s="7"/>
      <c r="B118" s="7"/>
      <c r="C118" s="129">
        <f t="shared" si="11"/>
        <v>109</v>
      </c>
      <c r="D118" s="130" t="str">
        <f>IF(biodata_ips!D118="","", biodata_ips!D118)</f>
        <v/>
      </c>
      <c r="E118" s="129" t="str">
        <f>IF(biodata_ips!E118="","", biodata_ips!E118)</f>
        <v/>
      </c>
      <c r="F118" s="131" t="str">
        <f>IF(biodata_ips!F118="","", biodata_ips!F118)</f>
        <v/>
      </c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124" t="str">
        <f t="shared" si="6"/>
        <v/>
      </c>
      <c r="AN118" s="125" t="str">
        <f t="shared" si="7"/>
        <v xml:space="preserve">  </v>
      </c>
      <c r="AO118" s="145" t="str">
        <f t="shared" si="8"/>
        <v xml:space="preserve">  </v>
      </c>
      <c r="AP118" s="146" t="str">
        <f t="shared" si="9"/>
        <v xml:space="preserve">  </v>
      </c>
      <c r="AQ118" s="126" t="str">
        <f t="shared" si="10"/>
        <v/>
      </c>
      <c r="AR118" s="7"/>
      <c r="AS118" s="7"/>
    </row>
    <row r="119" spans="1:45" ht="20.100000000000001" hidden="1" customHeight="1">
      <c r="A119" s="7"/>
      <c r="B119" s="7"/>
      <c r="C119" s="129">
        <f t="shared" si="11"/>
        <v>110</v>
      </c>
      <c r="D119" s="130" t="str">
        <f>IF(biodata_ips!D119="","", biodata_ips!D119)</f>
        <v/>
      </c>
      <c r="E119" s="129" t="str">
        <f>IF(biodata_ips!E119="","", biodata_ips!E119)</f>
        <v/>
      </c>
      <c r="F119" s="131" t="str">
        <f>IF(biodata_ips!F119="","", biodata_ips!F119)</f>
        <v/>
      </c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124" t="str">
        <f t="shared" si="6"/>
        <v/>
      </c>
      <c r="AN119" s="125" t="str">
        <f t="shared" si="7"/>
        <v xml:space="preserve">  </v>
      </c>
      <c r="AO119" s="145" t="str">
        <f t="shared" si="8"/>
        <v xml:space="preserve">  </v>
      </c>
      <c r="AP119" s="146" t="str">
        <f t="shared" si="9"/>
        <v xml:space="preserve">  </v>
      </c>
      <c r="AQ119" s="126" t="str">
        <f t="shared" si="10"/>
        <v/>
      </c>
      <c r="AR119" s="7"/>
      <c r="AS119" s="7"/>
    </row>
    <row r="120" spans="1:45" ht="20.100000000000001" hidden="1" customHeight="1">
      <c r="A120" s="7"/>
      <c r="B120" s="7"/>
      <c r="C120" s="129">
        <f t="shared" si="11"/>
        <v>111</v>
      </c>
      <c r="D120" s="130" t="str">
        <f>IF(biodata_ips!D120="","", biodata_ips!D120)</f>
        <v/>
      </c>
      <c r="E120" s="129" t="str">
        <f>IF(biodata_ips!E120="","", biodata_ips!E120)</f>
        <v/>
      </c>
      <c r="F120" s="131" t="str">
        <f>IF(biodata_ips!F120="","", biodata_ips!F120)</f>
        <v/>
      </c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124" t="str">
        <f t="shared" si="6"/>
        <v/>
      </c>
      <c r="AN120" s="125" t="str">
        <f t="shared" si="7"/>
        <v xml:space="preserve">  </v>
      </c>
      <c r="AO120" s="145" t="str">
        <f t="shared" si="8"/>
        <v xml:space="preserve">  </v>
      </c>
      <c r="AP120" s="146" t="str">
        <f t="shared" si="9"/>
        <v xml:space="preserve">  </v>
      </c>
      <c r="AQ120" s="126" t="str">
        <f t="shared" si="10"/>
        <v/>
      </c>
      <c r="AR120" s="7"/>
      <c r="AS120" s="7"/>
    </row>
    <row r="121" spans="1:45" ht="20.100000000000001" hidden="1" customHeight="1">
      <c r="A121" s="7"/>
      <c r="B121" s="7"/>
      <c r="C121" s="129">
        <f t="shared" si="11"/>
        <v>112</v>
      </c>
      <c r="D121" s="130" t="str">
        <f>IF(biodata_ips!D121="","", biodata_ips!D121)</f>
        <v/>
      </c>
      <c r="E121" s="129" t="str">
        <f>IF(biodata_ips!E121="","", biodata_ips!E121)</f>
        <v/>
      </c>
      <c r="F121" s="131" t="str">
        <f>IF(biodata_ips!F121="","", biodata_ips!F121)</f>
        <v/>
      </c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124" t="str">
        <f t="shared" si="6"/>
        <v/>
      </c>
      <c r="AN121" s="125" t="str">
        <f t="shared" si="7"/>
        <v xml:space="preserve">  </v>
      </c>
      <c r="AO121" s="145" t="str">
        <f t="shared" si="8"/>
        <v xml:space="preserve">  </v>
      </c>
      <c r="AP121" s="146" t="str">
        <f t="shared" si="9"/>
        <v xml:space="preserve">  </v>
      </c>
      <c r="AQ121" s="126" t="str">
        <f t="shared" si="10"/>
        <v/>
      </c>
      <c r="AR121" s="7"/>
      <c r="AS121" s="7"/>
    </row>
    <row r="122" spans="1:45" ht="20.100000000000001" hidden="1" customHeight="1">
      <c r="A122" s="7"/>
      <c r="B122" s="7"/>
      <c r="C122" s="129">
        <f t="shared" si="11"/>
        <v>113</v>
      </c>
      <c r="D122" s="130" t="str">
        <f>IF(biodata_ips!D122="","", biodata_ips!D122)</f>
        <v/>
      </c>
      <c r="E122" s="129" t="str">
        <f>IF(biodata_ips!E122="","", biodata_ips!E122)</f>
        <v/>
      </c>
      <c r="F122" s="131" t="str">
        <f>IF(biodata_ips!F122="","", biodata_ips!F122)</f>
        <v/>
      </c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124" t="str">
        <f t="shared" si="6"/>
        <v/>
      </c>
      <c r="AN122" s="125" t="str">
        <f t="shared" si="7"/>
        <v xml:space="preserve">  </v>
      </c>
      <c r="AO122" s="145" t="str">
        <f t="shared" si="8"/>
        <v xml:space="preserve">  </v>
      </c>
      <c r="AP122" s="146" t="str">
        <f t="shared" si="9"/>
        <v xml:space="preserve">  </v>
      </c>
      <c r="AQ122" s="126" t="str">
        <f t="shared" si="10"/>
        <v/>
      </c>
      <c r="AR122" s="7"/>
      <c r="AS122" s="7"/>
    </row>
    <row r="123" spans="1:45" ht="20.100000000000001" hidden="1" customHeight="1">
      <c r="A123" s="7"/>
      <c r="B123" s="7"/>
      <c r="C123" s="129">
        <f t="shared" si="11"/>
        <v>114</v>
      </c>
      <c r="D123" s="130" t="str">
        <f>IF(biodata_ips!D123="","", biodata_ips!D123)</f>
        <v/>
      </c>
      <c r="E123" s="129" t="str">
        <f>IF(biodata_ips!E123="","", biodata_ips!E123)</f>
        <v/>
      </c>
      <c r="F123" s="131" t="str">
        <f>IF(biodata_ips!F123="","", biodata_ips!F123)</f>
        <v/>
      </c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124" t="str">
        <f t="shared" si="6"/>
        <v/>
      </c>
      <c r="AN123" s="125" t="str">
        <f t="shared" si="7"/>
        <v xml:space="preserve">  </v>
      </c>
      <c r="AO123" s="145" t="str">
        <f t="shared" si="8"/>
        <v xml:space="preserve">  </v>
      </c>
      <c r="AP123" s="146" t="str">
        <f t="shared" si="9"/>
        <v xml:space="preserve">  </v>
      </c>
      <c r="AQ123" s="126" t="str">
        <f t="shared" si="10"/>
        <v/>
      </c>
      <c r="AR123" s="7"/>
      <c r="AS123" s="7"/>
    </row>
    <row r="124" spans="1:45" ht="20.100000000000001" hidden="1" customHeight="1">
      <c r="A124" s="7"/>
      <c r="B124" s="7"/>
      <c r="C124" s="129">
        <f t="shared" si="11"/>
        <v>115</v>
      </c>
      <c r="D124" s="130" t="str">
        <f>IF(biodata_ips!D124="","", biodata_ips!D124)</f>
        <v/>
      </c>
      <c r="E124" s="129" t="str">
        <f>IF(biodata_ips!E124="","", biodata_ips!E124)</f>
        <v/>
      </c>
      <c r="F124" s="131" t="str">
        <f>IF(biodata_ips!F124="","", biodata_ips!F124)</f>
        <v/>
      </c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124" t="str">
        <f t="shared" si="6"/>
        <v/>
      </c>
      <c r="AN124" s="125" t="str">
        <f t="shared" si="7"/>
        <v xml:space="preserve">  </v>
      </c>
      <c r="AO124" s="145" t="str">
        <f t="shared" si="8"/>
        <v xml:space="preserve">  </v>
      </c>
      <c r="AP124" s="146" t="str">
        <f t="shared" si="9"/>
        <v xml:space="preserve">  </v>
      </c>
      <c r="AQ124" s="126" t="str">
        <f t="shared" si="10"/>
        <v/>
      </c>
      <c r="AR124" s="7"/>
      <c r="AS124" s="7"/>
    </row>
    <row r="125" spans="1:45" ht="20.100000000000001" hidden="1" customHeight="1">
      <c r="A125" s="7"/>
      <c r="B125" s="7"/>
      <c r="C125" s="129">
        <f t="shared" si="11"/>
        <v>116</v>
      </c>
      <c r="D125" s="130" t="str">
        <f>IF(biodata_ips!D125="","", biodata_ips!D125)</f>
        <v/>
      </c>
      <c r="E125" s="129" t="str">
        <f>IF(biodata_ips!E125="","", biodata_ips!E125)</f>
        <v/>
      </c>
      <c r="F125" s="131" t="str">
        <f>IF(biodata_ips!F125="","", biodata_ips!F125)</f>
        <v/>
      </c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124" t="str">
        <f t="shared" si="6"/>
        <v/>
      </c>
      <c r="AN125" s="125" t="str">
        <f t="shared" si="7"/>
        <v xml:space="preserve">  </v>
      </c>
      <c r="AO125" s="145" t="str">
        <f t="shared" si="8"/>
        <v xml:space="preserve">  </v>
      </c>
      <c r="AP125" s="146" t="str">
        <f t="shared" si="9"/>
        <v xml:space="preserve">  </v>
      </c>
      <c r="AQ125" s="126" t="str">
        <f t="shared" si="10"/>
        <v/>
      </c>
      <c r="AR125" s="7"/>
      <c r="AS125" s="7"/>
    </row>
    <row r="126" spans="1:45" ht="20.100000000000001" hidden="1" customHeight="1">
      <c r="A126" s="7"/>
      <c r="B126" s="7"/>
      <c r="C126" s="129">
        <f t="shared" si="11"/>
        <v>117</v>
      </c>
      <c r="D126" s="130" t="str">
        <f>IF(biodata_ips!D126="","", biodata_ips!D126)</f>
        <v/>
      </c>
      <c r="E126" s="129" t="str">
        <f>IF(biodata_ips!E126="","", biodata_ips!E126)</f>
        <v/>
      </c>
      <c r="F126" s="131" t="str">
        <f>IF(biodata_ips!F126="","", biodata_ips!F126)</f>
        <v/>
      </c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124" t="str">
        <f t="shared" si="6"/>
        <v/>
      </c>
      <c r="AN126" s="125" t="str">
        <f t="shared" si="7"/>
        <v xml:space="preserve">  </v>
      </c>
      <c r="AO126" s="145" t="str">
        <f t="shared" si="8"/>
        <v xml:space="preserve">  </v>
      </c>
      <c r="AP126" s="146" t="str">
        <f t="shared" si="9"/>
        <v xml:space="preserve">  </v>
      </c>
      <c r="AQ126" s="126" t="str">
        <f t="shared" si="10"/>
        <v/>
      </c>
      <c r="AR126" s="7"/>
      <c r="AS126" s="7"/>
    </row>
    <row r="127" spans="1:45" ht="20.100000000000001" hidden="1" customHeight="1">
      <c r="A127" s="7"/>
      <c r="B127" s="7"/>
      <c r="C127" s="129">
        <f t="shared" si="11"/>
        <v>118</v>
      </c>
      <c r="D127" s="130" t="str">
        <f>IF(biodata_ips!D127="","", biodata_ips!D127)</f>
        <v/>
      </c>
      <c r="E127" s="129" t="str">
        <f>IF(biodata_ips!E127="","", biodata_ips!E127)</f>
        <v/>
      </c>
      <c r="F127" s="131" t="str">
        <f>IF(biodata_ips!F127="","", biodata_ips!F127)</f>
        <v/>
      </c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124" t="str">
        <f t="shared" si="6"/>
        <v/>
      </c>
      <c r="AN127" s="125" t="str">
        <f t="shared" si="7"/>
        <v xml:space="preserve">  </v>
      </c>
      <c r="AO127" s="145" t="str">
        <f t="shared" si="8"/>
        <v xml:space="preserve">  </v>
      </c>
      <c r="AP127" s="146" t="str">
        <f t="shared" si="9"/>
        <v xml:space="preserve">  </v>
      </c>
      <c r="AQ127" s="126" t="str">
        <f t="shared" si="10"/>
        <v/>
      </c>
      <c r="AR127" s="7"/>
      <c r="AS127" s="7"/>
    </row>
    <row r="128" spans="1:45" ht="20.100000000000001" hidden="1" customHeight="1">
      <c r="A128" s="7"/>
      <c r="B128" s="7"/>
      <c r="C128" s="129">
        <f t="shared" si="11"/>
        <v>119</v>
      </c>
      <c r="D128" s="130" t="str">
        <f>IF(biodata_ips!D128="","", biodata_ips!D128)</f>
        <v/>
      </c>
      <c r="E128" s="129" t="str">
        <f>IF(biodata_ips!E128="","", biodata_ips!E128)</f>
        <v/>
      </c>
      <c r="F128" s="131" t="str">
        <f>IF(biodata_ips!F128="","", biodata_ips!F128)</f>
        <v/>
      </c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124" t="str">
        <f t="shared" si="6"/>
        <v/>
      </c>
      <c r="AN128" s="125" t="str">
        <f t="shared" si="7"/>
        <v xml:space="preserve">  </v>
      </c>
      <c r="AO128" s="145" t="str">
        <f t="shared" si="8"/>
        <v xml:space="preserve">  </v>
      </c>
      <c r="AP128" s="146" t="str">
        <f t="shared" si="9"/>
        <v xml:space="preserve">  </v>
      </c>
      <c r="AQ128" s="126" t="str">
        <f t="shared" si="10"/>
        <v/>
      </c>
      <c r="AR128" s="7"/>
      <c r="AS128" s="7"/>
    </row>
    <row r="129" spans="1:45" ht="20.100000000000001" hidden="1" customHeight="1">
      <c r="A129" s="7"/>
      <c r="B129" s="7"/>
      <c r="C129" s="129">
        <f t="shared" si="11"/>
        <v>120</v>
      </c>
      <c r="D129" s="130" t="str">
        <f>IF(biodata_ips!D129="","", biodata_ips!D129)</f>
        <v/>
      </c>
      <c r="E129" s="129" t="str">
        <f>IF(biodata_ips!E129="","", biodata_ips!E129)</f>
        <v/>
      </c>
      <c r="F129" s="131" t="str">
        <f>IF(biodata_ips!F129="","", biodata_ips!F129)</f>
        <v/>
      </c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124" t="str">
        <f t="shared" si="6"/>
        <v/>
      </c>
      <c r="AN129" s="125" t="str">
        <f t="shared" si="7"/>
        <v xml:space="preserve">  </v>
      </c>
      <c r="AO129" s="145" t="str">
        <f t="shared" si="8"/>
        <v xml:space="preserve">  </v>
      </c>
      <c r="AP129" s="146" t="str">
        <f t="shared" si="9"/>
        <v xml:space="preserve">  </v>
      </c>
      <c r="AQ129" s="126" t="str">
        <f t="shared" si="10"/>
        <v/>
      </c>
      <c r="AR129" s="7"/>
      <c r="AS129" s="7"/>
    </row>
    <row r="130" spans="1:45" ht="20.100000000000001" hidden="1" customHeight="1">
      <c r="A130" s="7"/>
      <c r="B130" s="7"/>
      <c r="C130" s="129">
        <f t="shared" si="11"/>
        <v>121</v>
      </c>
      <c r="D130" s="130" t="str">
        <f>IF(biodata_ips!D130="","", biodata_ips!D130)</f>
        <v/>
      </c>
      <c r="E130" s="129" t="str">
        <f>IF(biodata_ips!E130="","", biodata_ips!E130)</f>
        <v/>
      </c>
      <c r="F130" s="131" t="str">
        <f>IF(biodata_ips!F130="","", biodata_ips!F130)</f>
        <v/>
      </c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124" t="str">
        <f t="shared" si="6"/>
        <v/>
      </c>
      <c r="AN130" s="125" t="str">
        <f t="shared" si="7"/>
        <v xml:space="preserve">  </v>
      </c>
      <c r="AO130" s="145" t="str">
        <f t="shared" si="8"/>
        <v xml:space="preserve">  </v>
      </c>
      <c r="AP130" s="146" t="str">
        <f t="shared" si="9"/>
        <v xml:space="preserve">  </v>
      </c>
      <c r="AQ130" s="126" t="str">
        <f t="shared" si="10"/>
        <v/>
      </c>
      <c r="AR130" s="7"/>
      <c r="AS130" s="7"/>
    </row>
    <row r="131" spans="1:45" ht="20.100000000000001" hidden="1" customHeight="1">
      <c r="A131" s="7"/>
      <c r="B131" s="7"/>
      <c r="C131" s="129">
        <f t="shared" si="11"/>
        <v>122</v>
      </c>
      <c r="D131" s="130" t="str">
        <f>IF(biodata_ips!D131="","", biodata_ips!D131)</f>
        <v/>
      </c>
      <c r="E131" s="129" t="str">
        <f>IF(biodata_ips!E131="","", biodata_ips!E131)</f>
        <v/>
      </c>
      <c r="F131" s="131" t="str">
        <f>IF(biodata_ips!F131="","", biodata_ips!F131)</f>
        <v/>
      </c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124" t="str">
        <f t="shared" si="6"/>
        <v/>
      </c>
      <c r="AN131" s="125" t="str">
        <f t="shared" si="7"/>
        <v xml:space="preserve">  </v>
      </c>
      <c r="AO131" s="145" t="str">
        <f t="shared" si="8"/>
        <v xml:space="preserve">  </v>
      </c>
      <c r="AP131" s="146" t="str">
        <f t="shared" si="9"/>
        <v xml:space="preserve">  </v>
      </c>
      <c r="AQ131" s="126" t="str">
        <f t="shared" si="10"/>
        <v/>
      </c>
      <c r="AR131" s="7"/>
      <c r="AS131" s="7"/>
    </row>
    <row r="132" spans="1:45" ht="20.100000000000001" hidden="1" customHeight="1">
      <c r="A132" s="7"/>
      <c r="B132" s="7"/>
      <c r="C132" s="129">
        <f t="shared" si="11"/>
        <v>123</v>
      </c>
      <c r="D132" s="130" t="str">
        <f>IF(biodata_ips!D132="","", biodata_ips!D132)</f>
        <v/>
      </c>
      <c r="E132" s="129" t="str">
        <f>IF(biodata_ips!E132="","", biodata_ips!E132)</f>
        <v/>
      </c>
      <c r="F132" s="131" t="str">
        <f>IF(biodata_ips!F132="","", biodata_ips!F132)</f>
        <v/>
      </c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124" t="str">
        <f t="shared" si="6"/>
        <v/>
      </c>
      <c r="AN132" s="125" t="str">
        <f t="shared" si="7"/>
        <v xml:space="preserve">  </v>
      </c>
      <c r="AO132" s="145" t="str">
        <f t="shared" si="8"/>
        <v xml:space="preserve">  </v>
      </c>
      <c r="AP132" s="146" t="str">
        <f t="shared" si="9"/>
        <v xml:space="preserve">  </v>
      </c>
      <c r="AQ132" s="126" t="str">
        <f t="shared" si="10"/>
        <v/>
      </c>
      <c r="AR132" s="7"/>
      <c r="AS132" s="7"/>
    </row>
    <row r="133" spans="1:45" ht="20.100000000000001" hidden="1" customHeight="1">
      <c r="A133" s="7"/>
      <c r="B133" s="7"/>
      <c r="C133" s="129">
        <f t="shared" si="11"/>
        <v>124</v>
      </c>
      <c r="D133" s="130" t="str">
        <f>IF(biodata_ips!D133="","", biodata_ips!D133)</f>
        <v/>
      </c>
      <c r="E133" s="129" t="str">
        <f>IF(biodata_ips!E133="","", biodata_ips!E133)</f>
        <v/>
      </c>
      <c r="F133" s="131" t="str">
        <f>IF(biodata_ips!F133="","", biodata_ips!F133)</f>
        <v/>
      </c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124" t="str">
        <f t="shared" si="6"/>
        <v/>
      </c>
      <c r="AN133" s="125" t="str">
        <f t="shared" si="7"/>
        <v xml:space="preserve">  </v>
      </c>
      <c r="AO133" s="145" t="str">
        <f t="shared" si="8"/>
        <v xml:space="preserve">  </v>
      </c>
      <c r="AP133" s="146" t="str">
        <f t="shared" si="9"/>
        <v xml:space="preserve">  </v>
      </c>
      <c r="AQ133" s="126" t="str">
        <f t="shared" si="10"/>
        <v/>
      </c>
      <c r="AR133" s="7"/>
      <c r="AS133" s="7"/>
    </row>
    <row r="134" spans="1:45" ht="20.100000000000001" hidden="1" customHeight="1">
      <c r="A134" s="7"/>
      <c r="B134" s="7"/>
      <c r="C134" s="129">
        <f t="shared" si="11"/>
        <v>125</v>
      </c>
      <c r="D134" s="130" t="str">
        <f>IF(biodata_ips!D134="","", biodata_ips!D134)</f>
        <v/>
      </c>
      <c r="E134" s="129" t="str">
        <f>IF(biodata_ips!E134="","", biodata_ips!E134)</f>
        <v/>
      </c>
      <c r="F134" s="131" t="str">
        <f>IF(biodata_ips!F134="","", biodata_ips!F134)</f>
        <v/>
      </c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124" t="str">
        <f t="shared" si="6"/>
        <v/>
      </c>
      <c r="AN134" s="125" t="str">
        <f t="shared" si="7"/>
        <v xml:space="preserve">  </v>
      </c>
      <c r="AO134" s="145" t="str">
        <f t="shared" si="8"/>
        <v xml:space="preserve">  </v>
      </c>
      <c r="AP134" s="146" t="str">
        <f t="shared" si="9"/>
        <v xml:space="preserve">  </v>
      </c>
      <c r="AQ134" s="126" t="str">
        <f t="shared" si="10"/>
        <v/>
      </c>
      <c r="AR134" s="7"/>
      <c r="AS134" s="7"/>
    </row>
    <row r="135" spans="1:45" ht="20.100000000000001" hidden="1" customHeight="1">
      <c r="A135" s="7"/>
      <c r="B135" s="7"/>
      <c r="C135" s="129">
        <f t="shared" si="11"/>
        <v>126</v>
      </c>
      <c r="D135" s="130" t="str">
        <f>IF(biodata_ips!D135="","", biodata_ips!D135)</f>
        <v/>
      </c>
      <c r="E135" s="129" t="str">
        <f>IF(biodata_ips!E135="","", biodata_ips!E135)</f>
        <v/>
      </c>
      <c r="F135" s="131" t="str">
        <f>IF(biodata_ips!F135="","", biodata_ips!F135)</f>
        <v/>
      </c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124" t="str">
        <f t="shared" si="6"/>
        <v/>
      </c>
      <c r="AN135" s="125" t="str">
        <f t="shared" si="7"/>
        <v xml:space="preserve">  </v>
      </c>
      <c r="AO135" s="145" t="str">
        <f t="shared" si="8"/>
        <v xml:space="preserve">  </v>
      </c>
      <c r="AP135" s="146" t="str">
        <f t="shared" si="9"/>
        <v xml:space="preserve">  </v>
      </c>
      <c r="AQ135" s="126" t="str">
        <f t="shared" si="10"/>
        <v/>
      </c>
      <c r="AR135" s="7"/>
      <c r="AS135" s="7"/>
    </row>
    <row r="136" spans="1:45" ht="20.100000000000001" hidden="1" customHeight="1">
      <c r="A136" s="7"/>
      <c r="B136" s="7"/>
      <c r="C136" s="129">
        <f t="shared" si="11"/>
        <v>127</v>
      </c>
      <c r="D136" s="130" t="str">
        <f>IF(biodata_ips!D136="","", biodata_ips!D136)</f>
        <v/>
      </c>
      <c r="E136" s="129" t="str">
        <f>IF(biodata_ips!E136="","", biodata_ips!E136)</f>
        <v/>
      </c>
      <c r="F136" s="131" t="str">
        <f>IF(biodata_ips!F136="","", biodata_ips!F136)</f>
        <v/>
      </c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124" t="str">
        <f t="shared" si="6"/>
        <v/>
      </c>
      <c r="AN136" s="125" t="str">
        <f t="shared" si="7"/>
        <v xml:space="preserve">  </v>
      </c>
      <c r="AO136" s="145" t="str">
        <f t="shared" si="8"/>
        <v xml:space="preserve">  </v>
      </c>
      <c r="AP136" s="146" t="str">
        <f t="shared" si="9"/>
        <v xml:space="preserve">  </v>
      </c>
      <c r="AQ136" s="126" t="str">
        <f t="shared" si="10"/>
        <v/>
      </c>
      <c r="AR136" s="7"/>
      <c r="AS136" s="7"/>
    </row>
    <row r="137" spans="1:45" ht="20.100000000000001" hidden="1" customHeight="1">
      <c r="A137" s="7"/>
      <c r="B137" s="7"/>
      <c r="C137" s="129">
        <f t="shared" si="11"/>
        <v>128</v>
      </c>
      <c r="D137" s="130" t="str">
        <f>IF(biodata_ips!D137="","", biodata_ips!D137)</f>
        <v/>
      </c>
      <c r="E137" s="129" t="str">
        <f>IF(biodata_ips!E137="","", biodata_ips!E137)</f>
        <v/>
      </c>
      <c r="F137" s="131" t="str">
        <f>IF(biodata_ips!F137="","", biodata_ips!F137)</f>
        <v/>
      </c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124" t="str">
        <f t="shared" si="6"/>
        <v/>
      </c>
      <c r="AN137" s="125" t="str">
        <f t="shared" si="7"/>
        <v xml:space="preserve">  </v>
      </c>
      <c r="AO137" s="145" t="str">
        <f t="shared" si="8"/>
        <v xml:space="preserve">  </v>
      </c>
      <c r="AP137" s="146" t="str">
        <f t="shared" si="9"/>
        <v xml:space="preserve">  </v>
      </c>
      <c r="AQ137" s="126" t="str">
        <f t="shared" si="10"/>
        <v/>
      </c>
      <c r="AR137" s="7"/>
      <c r="AS137" s="7"/>
    </row>
    <row r="138" spans="1:45" ht="20.100000000000001" hidden="1" customHeight="1">
      <c r="A138" s="7"/>
      <c r="B138" s="7"/>
      <c r="C138" s="129">
        <f t="shared" si="11"/>
        <v>129</v>
      </c>
      <c r="D138" s="130" t="str">
        <f>IF(biodata_ips!D138="","", biodata_ips!D138)</f>
        <v/>
      </c>
      <c r="E138" s="129" t="str">
        <f>IF(biodata_ips!E138="","", biodata_ips!E138)</f>
        <v/>
      </c>
      <c r="F138" s="131" t="str">
        <f>IF(biodata_ips!F138="","", biodata_ips!F138)</f>
        <v/>
      </c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124" t="str">
        <f t="shared" si="6"/>
        <v/>
      </c>
      <c r="AN138" s="125" t="str">
        <f t="shared" si="7"/>
        <v xml:space="preserve">  </v>
      </c>
      <c r="AO138" s="145" t="str">
        <f t="shared" si="8"/>
        <v xml:space="preserve">  </v>
      </c>
      <c r="AP138" s="146" t="str">
        <f t="shared" si="9"/>
        <v xml:space="preserve">  </v>
      </c>
      <c r="AQ138" s="126" t="str">
        <f t="shared" si="10"/>
        <v/>
      </c>
      <c r="AR138" s="7"/>
      <c r="AS138" s="7"/>
    </row>
    <row r="139" spans="1:45" ht="20.100000000000001" hidden="1" customHeight="1">
      <c r="A139" s="7"/>
      <c r="B139" s="7"/>
      <c r="C139" s="129">
        <f t="shared" si="11"/>
        <v>130</v>
      </c>
      <c r="D139" s="130" t="str">
        <f>IF(biodata_ips!D139="","", biodata_ips!D139)</f>
        <v/>
      </c>
      <c r="E139" s="129" t="str">
        <f>IF(biodata_ips!E139="","", biodata_ips!E139)</f>
        <v/>
      </c>
      <c r="F139" s="131" t="str">
        <f>IF(biodata_ips!F139="","", biodata_ips!F139)</f>
        <v/>
      </c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124" t="str">
        <f t="shared" ref="AM139:AM202" si="12">IF(G139="","",SUM(G139:AL139))</f>
        <v/>
      </c>
      <c r="AN139" s="125" t="str">
        <f t="shared" ref="AN139:AN202" si="13">IFERROR(AVERAGE(G139,I139,K139,M139,O139,Q139,S139,U139,W139,Y139,AA139,AC139,AE139,AG139,AI139,AK139),"  ")</f>
        <v xml:space="preserve">  </v>
      </c>
      <c r="AO139" s="145" t="str">
        <f t="shared" ref="AO139:AO202" si="14">IFERROR(AVERAGE(H139,J139,L139,N139,P139,R139,T139,V139,X139,Z139,AB139,AD139,AF139,AH139,AJ139,AL139),"  ")</f>
        <v xml:space="preserve">  </v>
      </c>
      <c r="AP139" s="146" t="str">
        <f t="shared" ref="AP139:AP202" si="15">IFERROR(AVERAGE(G139:AL139),"  ")</f>
        <v xml:space="preserve">  </v>
      </c>
      <c r="AQ139" s="126" t="str">
        <f t="shared" ref="AQ139:AQ201" si="16">IF(AM139="","",RANK(AM139,$AM$10:$AM$209))</f>
        <v/>
      </c>
      <c r="AR139" s="7"/>
      <c r="AS139" s="7"/>
    </row>
    <row r="140" spans="1:45" ht="20.100000000000001" hidden="1" customHeight="1">
      <c r="A140" s="7"/>
      <c r="B140" s="7"/>
      <c r="C140" s="129">
        <f t="shared" ref="C140:C203" si="17">C139+1</f>
        <v>131</v>
      </c>
      <c r="D140" s="130" t="str">
        <f>IF(biodata_ips!D140="","", biodata_ips!D140)</f>
        <v/>
      </c>
      <c r="E140" s="129" t="str">
        <f>IF(biodata_ips!E140="","", biodata_ips!E140)</f>
        <v/>
      </c>
      <c r="F140" s="131" t="str">
        <f>IF(biodata_ips!F140="","", biodata_ips!F140)</f>
        <v/>
      </c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124" t="str">
        <f t="shared" si="12"/>
        <v/>
      </c>
      <c r="AN140" s="125" t="str">
        <f t="shared" si="13"/>
        <v xml:space="preserve">  </v>
      </c>
      <c r="AO140" s="145" t="str">
        <f t="shared" si="14"/>
        <v xml:space="preserve">  </v>
      </c>
      <c r="AP140" s="146" t="str">
        <f t="shared" si="15"/>
        <v xml:space="preserve">  </v>
      </c>
      <c r="AQ140" s="126" t="str">
        <f t="shared" si="16"/>
        <v/>
      </c>
      <c r="AR140" s="7"/>
      <c r="AS140" s="7"/>
    </row>
    <row r="141" spans="1:45" ht="20.100000000000001" hidden="1" customHeight="1">
      <c r="A141" s="7"/>
      <c r="B141" s="7"/>
      <c r="C141" s="129">
        <f t="shared" si="17"/>
        <v>132</v>
      </c>
      <c r="D141" s="130" t="str">
        <f>IF(biodata_ips!D141="","", biodata_ips!D141)</f>
        <v/>
      </c>
      <c r="E141" s="129" t="str">
        <f>IF(biodata_ips!E141="","", biodata_ips!E141)</f>
        <v/>
      </c>
      <c r="F141" s="131" t="str">
        <f>IF(biodata_ips!F141="","", biodata_ips!F141)</f>
        <v/>
      </c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124" t="str">
        <f t="shared" si="12"/>
        <v/>
      </c>
      <c r="AN141" s="125" t="str">
        <f t="shared" si="13"/>
        <v xml:space="preserve">  </v>
      </c>
      <c r="AO141" s="145" t="str">
        <f t="shared" si="14"/>
        <v xml:space="preserve">  </v>
      </c>
      <c r="AP141" s="146" t="str">
        <f t="shared" si="15"/>
        <v xml:space="preserve">  </v>
      </c>
      <c r="AQ141" s="126" t="str">
        <f t="shared" si="16"/>
        <v/>
      </c>
      <c r="AR141" s="7"/>
      <c r="AS141" s="7"/>
    </row>
    <row r="142" spans="1:45" ht="20.100000000000001" hidden="1" customHeight="1">
      <c r="A142" s="7"/>
      <c r="B142" s="7"/>
      <c r="C142" s="129">
        <f t="shared" si="17"/>
        <v>133</v>
      </c>
      <c r="D142" s="130" t="str">
        <f>IF(biodata_ips!D142="","", biodata_ips!D142)</f>
        <v/>
      </c>
      <c r="E142" s="129" t="str">
        <f>IF(biodata_ips!E142="","", biodata_ips!E142)</f>
        <v/>
      </c>
      <c r="F142" s="131" t="str">
        <f>IF(biodata_ips!F142="","", biodata_ips!F142)</f>
        <v/>
      </c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124" t="str">
        <f t="shared" si="12"/>
        <v/>
      </c>
      <c r="AN142" s="125" t="str">
        <f t="shared" si="13"/>
        <v xml:space="preserve">  </v>
      </c>
      <c r="AO142" s="145" t="str">
        <f t="shared" si="14"/>
        <v xml:space="preserve">  </v>
      </c>
      <c r="AP142" s="146" t="str">
        <f t="shared" si="15"/>
        <v xml:space="preserve">  </v>
      </c>
      <c r="AQ142" s="126" t="str">
        <f t="shared" si="16"/>
        <v/>
      </c>
      <c r="AR142" s="7"/>
      <c r="AS142" s="7"/>
    </row>
    <row r="143" spans="1:45" ht="20.100000000000001" hidden="1" customHeight="1">
      <c r="A143" s="7"/>
      <c r="B143" s="7"/>
      <c r="C143" s="129">
        <f t="shared" si="17"/>
        <v>134</v>
      </c>
      <c r="D143" s="130" t="str">
        <f>IF(biodata_ips!D143="","", biodata_ips!D143)</f>
        <v/>
      </c>
      <c r="E143" s="129" t="str">
        <f>IF(biodata_ips!E143="","", biodata_ips!E143)</f>
        <v/>
      </c>
      <c r="F143" s="131" t="str">
        <f>IF(biodata_ips!F143="","", biodata_ips!F143)</f>
        <v/>
      </c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124" t="str">
        <f t="shared" si="12"/>
        <v/>
      </c>
      <c r="AN143" s="125" t="str">
        <f t="shared" si="13"/>
        <v xml:space="preserve">  </v>
      </c>
      <c r="AO143" s="145" t="str">
        <f t="shared" si="14"/>
        <v xml:space="preserve">  </v>
      </c>
      <c r="AP143" s="146" t="str">
        <f t="shared" si="15"/>
        <v xml:space="preserve">  </v>
      </c>
      <c r="AQ143" s="126" t="str">
        <f t="shared" si="16"/>
        <v/>
      </c>
      <c r="AR143" s="7"/>
      <c r="AS143" s="7"/>
    </row>
    <row r="144" spans="1:45" ht="20.100000000000001" hidden="1" customHeight="1">
      <c r="A144" s="7"/>
      <c r="B144" s="7"/>
      <c r="C144" s="129">
        <f t="shared" si="17"/>
        <v>135</v>
      </c>
      <c r="D144" s="130" t="str">
        <f>IF(biodata_ips!D144="","", biodata_ips!D144)</f>
        <v/>
      </c>
      <c r="E144" s="129" t="str">
        <f>IF(biodata_ips!E144="","", biodata_ips!E144)</f>
        <v/>
      </c>
      <c r="F144" s="131" t="str">
        <f>IF(biodata_ips!F144="","", biodata_ips!F144)</f>
        <v/>
      </c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124" t="str">
        <f t="shared" si="12"/>
        <v/>
      </c>
      <c r="AN144" s="125" t="str">
        <f t="shared" si="13"/>
        <v xml:space="preserve">  </v>
      </c>
      <c r="AO144" s="145" t="str">
        <f t="shared" si="14"/>
        <v xml:space="preserve">  </v>
      </c>
      <c r="AP144" s="146" t="str">
        <f t="shared" si="15"/>
        <v xml:space="preserve">  </v>
      </c>
      <c r="AQ144" s="126" t="str">
        <f t="shared" si="16"/>
        <v/>
      </c>
      <c r="AR144" s="7"/>
      <c r="AS144" s="7"/>
    </row>
    <row r="145" spans="1:45" ht="20.100000000000001" hidden="1" customHeight="1">
      <c r="A145" s="7"/>
      <c r="B145" s="7"/>
      <c r="C145" s="129">
        <f t="shared" si="17"/>
        <v>136</v>
      </c>
      <c r="D145" s="130" t="str">
        <f>IF(biodata_ips!D145="","", biodata_ips!D145)</f>
        <v/>
      </c>
      <c r="E145" s="129" t="str">
        <f>IF(biodata_ips!E145="","", biodata_ips!E145)</f>
        <v/>
      </c>
      <c r="F145" s="131" t="str">
        <f>IF(biodata_ips!F145="","", biodata_ips!F145)</f>
        <v/>
      </c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124" t="str">
        <f t="shared" si="12"/>
        <v/>
      </c>
      <c r="AN145" s="125" t="str">
        <f t="shared" si="13"/>
        <v xml:space="preserve">  </v>
      </c>
      <c r="AO145" s="145" t="str">
        <f t="shared" si="14"/>
        <v xml:space="preserve">  </v>
      </c>
      <c r="AP145" s="146" t="str">
        <f t="shared" si="15"/>
        <v xml:space="preserve">  </v>
      </c>
      <c r="AQ145" s="126" t="str">
        <f t="shared" si="16"/>
        <v/>
      </c>
      <c r="AR145" s="7"/>
      <c r="AS145" s="7"/>
    </row>
    <row r="146" spans="1:45" ht="20.100000000000001" hidden="1" customHeight="1">
      <c r="A146" s="7"/>
      <c r="B146" s="7"/>
      <c r="C146" s="129">
        <f t="shared" si="17"/>
        <v>137</v>
      </c>
      <c r="D146" s="130" t="str">
        <f>IF(biodata_ips!D146="","", biodata_ips!D146)</f>
        <v/>
      </c>
      <c r="E146" s="129" t="str">
        <f>IF(biodata_ips!E146="","", biodata_ips!E146)</f>
        <v/>
      </c>
      <c r="F146" s="131" t="str">
        <f>IF(biodata_ips!F146="","", biodata_ips!F146)</f>
        <v/>
      </c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124" t="str">
        <f t="shared" si="12"/>
        <v/>
      </c>
      <c r="AN146" s="125" t="str">
        <f t="shared" si="13"/>
        <v xml:space="preserve">  </v>
      </c>
      <c r="AO146" s="145" t="str">
        <f t="shared" si="14"/>
        <v xml:space="preserve">  </v>
      </c>
      <c r="AP146" s="146" t="str">
        <f t="shared" si="15"/>
        <v xml:space="preserve">  </v>
      </c>
      <c r="AQ146" s="126" t="str">
        <f t="shared" si="16"/>
        <v/>
      </c>
      <c r="AR146" s="7"/>
      <c r="AS146" s="7"/>
    </row>
    <row r="147" spans="1:45" ht="20.100000000000001" hidden="1" customHeight="1">
      <c r="A147" s="7"/>
      <c r="B147" s="7"/>
      <c r="C147" s="129">
        <f t="shared" si="17"/>
        <v>138</v>
      </c>
      <c r="D147" s="130" t="str">
        <f>IF(biodata_ips!D147="","", biodata_ips!D147)</f>
        <v/>
      </c>
      <c r="E147" s="129" t="str">
        <f>IF(biodata_ips!E147="","", biodata_ips!E147)</f>
        <v/>
      </c>
      <c r="F147" s="131" t="str">
        <f>IF(biodata_ips!F147="","", biodata_ips!F147)</f>
        <v/>
      </c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124" t="str">
        <f t="shared" si="12"/>
        <v/>
      </c>
      <c r="AN147" s="125" t="str">
        <f t="shared" si="13"/>
        <v xml:space="preserve">  </v>
      </c>
      <c r="AO147" s="145" t="str">
        <f t="shared" si="14"/>
        <v xml:space="preserve">  </v>
      </c>
      <c r="AP147" s="146" t="str">
        <f t="shared" si="15"/>
        <v xml:space="preserve">  </v>
      </c>
      <c r="AQ147" s="126" t="str">
        <f t="shared" si="16"/>
        <v/>
      </c>
      <c r="AR147" s="7"/>
      <c r="AS147" s="7"/>
    </row>
    <row r="148" spans="1:45" ht="20.100000000000001" hidden="1" customHeight="1">
      <c r="A148" s="7"/>
      <c r="B148" s="7"/>
      <c r="C148" s="129">
        <f t="shared" si="17"/>
        <v>139</v>
      </c>
      <c r="D148" s="130" t="str">
        <f>IF(biodata_ips!D148="","", biodata_ips!D148)</f>
        <v/>
      </c>
      <c r="E148" s="129" t="str">
        <f>IF(biodata_ips!E148="","", biodata_ips!E148)</f>
        <v/>
      </c>
      <c r="F148" s="131" t="str">
        <f>IF(biodata_ips!F148="","", biodata_ips!F148)</f>
        <v/>
      </c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124" t="str">
        <f t="shared" si="12"/>
        <v/>
      </c>
      <c r="AN148" s="125" t="str">
        <f t="shared" si="13"/>
        <v xml:space="preserve">  </v>
      </c>
      <c r="AO148" s="145" t="str">
        <f t="shared" si="14"/>
        <v xml:space="preserve">  </v>
      </c>
      <c r="AP148" s="146" t="str">
        <f t="shared" si="15"/>
        <v xml:space="preserve">  </v>
      </c>
      <c r="AQ148" s="126" t="str">
        <f t="shared" si="16"/>
        <v/>
      </c>
      <c r="AR148" s="7"/>
      <c r="AS148" s="7"/>
    </row>
    <row r="149" spans="1:45" ht="20.100000000000001" hidden="1" customHeight="1">
      <c r="A149" s="7"/>
      <c r="B149" s="7"/>
      <c r="C149" s="129">
        <f t="shared" si="17"/>
        <v>140</v>
      </c>
      <c r="D149" s="130" t="str">
        <f>IF(biodata_ips!D149="","", biodata_ips!D149)</f>
        <v/>
      </c>
      <c r="E149" s="129" t="str">
        <f>IF(biodata_ips!E149="","", biodata_ips!E149)</f>
        <v/>
      </c>
      <c r="F149" s="131" t="str">
        <f>IF(biodata_ips!F149="","", biodata_ips!F149)</f>
        <v/>
      </c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124" t="str">
        <f t="shared" si="12"/>
        <v/>
      </c>
      <c r="AN149" s="125" t="str">
        <f t="shared" si="13"/>
        <v xml:space="preserve">  </v>
      </c>
      <c r="AO149" s="145" t="str">
        <f t="shared" si="14"/>
        <v xml:space="preserve">  </v>
      </c>
      <c r="AP149" s="146" t="str">
        <f t="shared" si="15"/>
        <v xml:space="preserve">  </v>
      </c>
      <c r="AQ149" s="126" t="str">
        <f t="shared" si="16"/>
        <v/>
      </c>
      <c r="AR149" s="7"/>
      <c r="AS149" s="7"/>
    </row>
    <row r="150" spans="1:45" ht="20.100000000000001" hidden="1" customHeight="1">
      <c r="A150" s="7"/>
      <c r="B150" s="7"/>
      <c r="C150" s="129">
        <f t="shared" si="17"/>
        <v>141</v>
      </c>
      <c r="D150" s="130" t="str">
        <f>IF(biodata_ips!D150="","", biodata_ips!D150)</f>
        <v/>
      </c>
      <c r="E150" s="129" t="str">
        <f>IF(biodata_ips!E150="","", biodata_ips!E150)</f>
        <v/>
      </c>
      <c r="F150" s="131" t="str">
        <f>IF(biodata_ips!F150="","", biodata_ips!F150)</f>
        <v/>
      </c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124" t="str">
        <f t="shared" si="12"/>
        <v/>
      </c>
      <c r="AN150" s="125" t="str">
        <f t="shared" si="13"/>
        <v xml:space="preserve">  </v>
      </c>
      <c r="AO150" s="145" t="str">
        <f t="shared" si="14"/>
        <v xml:space="preserve">  </v>
      </c>
      <c r="AP150" s="146" t="str">
        <f t="shared" si="15"/>
        <v xml:space="preserve">  </v>
      </c>
      <c r="AQ150" s="126" t="str">
        <f t="shared" si="16"/>
        <v/>
      </c>
      <c r="AR150" s="7"/>
      <c r="AS150" s="7"/>
    </row>
    <row r="151" spans="1:45" ht="20.100000000000001" hidden="1" customHeight="1">
      <c r="A151" s="7"/>
      <c r="B151" s="7"/>
      <c r="C151" s="129">
        <f t="shared" si="17"/>
        <v>142</v>
      </c>
      <c r="D151" s="130" t="str">
        <f>IF(biodata_ips!D151="","", biodata_ips!D151)</f>
        <v/>
      </c>
      <c r="E151" s="129" t="str">
        <f>IF(biodata_ips!E151="","", biodata_ips!E151)</f>
        <v/>
      </c>
      <c r="F151" s="131" t="str">
        <f>IF(biodata_ips!F151="","", biodata_ips!F151)</f>
        <v/>
      </c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124" t="str">
        <f t="shared" si="12"/>
        <v/>
      </c>
      <c r="AN151" s="125" t="str">
        <f t="shared" si="13"/>
        <v xml:space="preserve">  </v>
      </c>
      <c r="AO151" s="145" t="str">
        <f t="shared" si="14"/>
        <v xml:space="preserve">  </v>
      </c>
      <c r="AP151" s="146" t="str">
        <f t="shared" si="15"/>
        <v xml:space="preserve">  </v>
      </c>
      <c r="AQ151" s="126" t="str">
        <f t="shared" si="16"/>
        <v/>
      </c>
      <c r="AR151" s="7"/>
      <c r="AS151" s="7"/>
    </row>
    <row r="152" spans="1:45" ht="20.100000000000001" hidden="1" customHeight="1">
      <c r="A152" s="7"/>
      <c r="B152" s="7"/>
      <c r="C152" s="129">
        <f t="shared" si="17"/>
        <v>143</v>
      </c>
      <c r="D152" s="130" t="str">
        <f>IF(biodata_ips!D152="","", biodata_ips!D152)</f>
        <v/>
      </c>
      <c r="E152" s="129" t="str">
        <f>IF(biodata_ips!E152="","", biodata_ips!E152)</f>
        <v/>
      </c>
      <c r="F152" s="131" t="str">
        <f>IF(biodata_ips!F152="","", biodata_ips!F152)</f>
        <v/>
      </c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124" t="str">
        <f t="shared" si="12"/>
        <v/>
      </c>
      <c r="AN152" s="125" t="str">
        <f t="shared" si="13"/>
        <v xml:space="preserve">  </v>
      </c>
      <c r="AO152" s="145" t="str">
        <f t="shared" si="14"/>
        <v xml:space="preserve">  </v>
      </c>
      <c r="AP152" s="146" t="str">
        <f t="shared" si="15"/>
        <v xml:space="preserve">  </v>
      </c>
      <c r="AQ152" s="126" t="str">
        <f t="shared" si="16"/>
        <v/>
      </c>
      <c r="AR152" s="7"/>
      <c r="AS152" s="7"/>
    </row>
    <row r="153" spans="1:45" ht="20.100000000000001" hidden="1" customHeight="1">
      <c r="A153" s="7"/>
      <c r="B153" s="7"/>
      <c r="C153" s="129">
        <f t="shared" si="17"/>
        <v>144</v>
      </c>
      <c r="D153" s="130" t="str">
        <f>IF(biodata_ips!D153="","", biodata_ips!D153)</f>
        <v/>
      </c>
      <c r="E153" s="129" t="str">
        <f>IF(biodata_ips!E153="","", biodata_ips!E153)</f>
        <v/>
      </c>
      <c r="F153" s="131" t="str">
        <f>IF(biodata_ips!F153="","", biodata_ips!F153)</f>
        <v/>
      </c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124" t="str">
        <f t="shared" si="12"/>
        <v/>
      </c>
      <c r="AN153" s="125" t="str">
        <f t="shared" si="13"/>
        <v xml:space="preserve">  </v>
      </c>
      <c r="AO153" s="145" t="str">
        <f t="shared" si="14"/>
        <v xml:space="preserve">  </v>
      </c>
      <c r="AP153" s="146" t="str">
        <f t="shared" si="15"/>
        <v xml:space="preserve">  </v>
      </c>
      <c r="AQ153" s="126" t="str">
        <f t="shared" si="16"/>
        <v/>
      </c>
      <c r="AR153" s="7"/>
      <c r="AS153" s="7"/>
    </row>
    <row r="154" spans="1:45" ht="20.100000000000001" hidden="1" customHeight="1">
      <c r="A154" s="7"/>
      <c r="B154" s="7"/>
      <c r="C154" s="129">
        <f t="shared" si="17"/>
        <v>145</v>
      </c>
      <c r="D154" s="130" t="str">
        <f>IF(biodata_ips!D154="","", biodata_ips!D154)</f>
        <v/>
      </c>
      <c r="E154" s="129" t="str">
        <f>IF(biodata_ips!E154="","", biodata_ips!E154)</f>
        <v/>
      </c>
      <c r="F154" s="131" t="str">
        <f>IF(biodata_ips!F154="","", biodata_ips!F154)</f>
        <v/>
      </c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124" t="str">
        <f t="shared" si="12"/>
        <v/>
      </c>
      <c r="AN154" s="125" t="str">
        <f t="shared" si="13"/>
        <v xml:space="preserve">  </v>
      </c>
      <c r="AO154" s="145" t="str">
        <f t="shared" si="14"/>
        <v xml:space="preserve">  </v>
      </c>
      <c r="AP154" s="146" t="str">
        <f t="shared" si="15"/>
        <v xml:space="preserve">  </v>
      </c>
      <c r="AQ154" s="126" t="str">
        <f t="shared" si="16"/>
        <v/>
      </c>
      <c r="AR154" s="7"/>
      <c r="AS154" s="7"/>
    </row>
    <row r="155" spans="1:45" ht="20.100000000000001" hidden="1" customHeight="1">
      <c r="A155" s="7"/>
      <c r="B155" s="7"/>
      <c r="C155" s="129">
        <f t="shared" si="17"/>
        <v>146</v>
      </c>
      <c r="D155" s="130" t="str">
        <f>IF(biodata_ips!D155="","", biodata_ips!D155)</f>
        <v/>
      </c>
      <c r="E155" s="129" t="str">
        <f>IF(biodata_ips!E155="","", biodata_ips!E155)</f>
        <v/>
      </c>
      <c r="F155" s="131" t="str">
        <f>IF(biodata_ips!F155="","", biodata_ips!F155)</f>
        <v/>
      </c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124" t="str">
        <f t="shared" si="12"/>
        <v/>
      </c>
      <c r="AN155" s="125" t="str">
        <f t="shared" si="13"/>
        <v xml:space="preserve">  </v>
      </c>
      <c r="AO155" s="145" t="str">
        <f t="shared" si="14"/>
        <v xml:space="preserve">  </v>
      </c>
      <c r="AP155" s="146" t="str">
        <f t="shared" si="15"/>
        <v xml:space="preserve">  </v>
      </c>
      <c r="AQ155" s="126" t="str">
        <f t="shared" si="16"/>
        <v/>
      </c>
      <c r="AR155" s="7"/>
      <c r="AS155" s="7"/>
    </row>
    <row r="156" spans="1:45" ht="20.100000000000001" hidden="1" customHeight="1">
      <c r="A156" s="7"/>
      <c r="B156" s="7"/>
      <c r="C156" s="129">
        <f t="shared" si="17"/>
        <v>147</v>
      </c>
      <c r="D156" s="130" t="str">
        <f>IF(biodata_ips!D156="","", biodata_ips!D156)</f>
        <v/>
      </c>
      <c r="E156" s="129" t="str">
        <f>IF(biodata_ips!E156="","", biodata_ips!E156)</f>
        <v/>
      </c>
      <c r="F156" s="131" t="str">
        <f>IF(biodata_ips!F156="","", biodata_ips!F156)</f>
        <v/>
      </c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124" t="str">
        <f t="shared" si="12"/>
        <v/>
      </c>
      <c r="AN156" s="125" t="str">
        <f t="shared" si="13"/>
        <v xml:space="preserve">  </v>
      </c>
      <c r="AO156" s="145" t="str">
        <f t="shared" si="14"/>
        <v xml:space="preserve">  </v>
      </c>
      <c r="AP156" s="146" t="str">
        <f t="shared" si="15"/>
        <v xml:space="preserve">  </v>
      </c>
      <c r="AQ156" s="126" t="str">
        <f t="shared" si="16"/>
        <v/>
      </c>
      <c r="AR156" s="7"/>
      <c r="AS156" s="7"/>
    </row>
    <row r="157" spans="1:45" ht="20.100000000000001" hidden="1" customHeight="1">
      <c r="A157" s="7"/>
      <c r="B157" s="7"/>
      <c r="C157" s="129">
        <f t="shared" si="17"/>
        <v>148</v>
      </c>
      <c r="D157" s="130" t="str">
        <f>IF(biodata_ips!D157="","", biodata_ips!D157)</f>
        <v/>
      </c>
      <c r="E157" s="129" t="str">
        <f>IF(biodata_ips!E157="","", biodata_ips!E157)</f>
        <v/>
      </c>
      <c r="F157" s="131" t="str">
        <f>IF(biodata_ips!F157="","", biodata_ips!F157)</f>
        <v/>
      </c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124" t="str">
        <f t="shared" si="12"/>
        <v/>
      </c>
      <c r="AN157" s="125" t="str">
        <f t="shared" si="13"/>
        <v xml:space="preserve">  </v>
      </c>
      <c r="AO157" s="145" t="str">
        <f t="shared" si="14"/>
        <v xml:space="preserve">  </v>
      </c>
      <c r="AP157" s="146" t="str">
        <f t="shared" si="15"/>
        <v xml:space="preserve">  </v>
      </c>
      <c r="AQ157" s="126" t="str">
        <f t="shared" si="16"/>
        <v/>
      </c>
      <c r="AR157" s="7"/>
      <c r="AS157" s="7"/>
    </row>
    <row r="158" spans="1:45" ht="20.100000000000001" hidden="1" customHeight="1">
      <c r="A158" s="7"/>
      <c r="B158" s="7"/>
      <c r="C158" s="129">
        <f t="shared" si="17"/>
        <v>149</v>
      </c>
      <c r="D158" s="130" t="str">
        <f>IF(biodata_ips!D158="","", biodata_ips!D158)</f>
        <v/>
      </c>
      <c r="E158" s="129" t="str">
        <f>IF(biodata_ips!E158="","", biodata_ips!E158)</f>
        <v/>
      </c>
      <c r="F158" s="131" t="str">
        <f>IF(biodata_ips!F158="","", biodata_ips!F158)</f>
        <v/>
      </c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124" t="str">
        <f t="shared" si="12"/>
        <v/>
      </c>
      <c r="AN158" s="125" t="str">
        <f t="shared" si="13"/>
        <v xml:space="preserve">  </v>
      </c>
      <c r="AO158" s="145" t="str">
        <f t="shared" si="14"/>
        <v xml:space="preserve">  </v>
      </c>
      <c r="AP158" s="146" t="str">
        <f t="shared" si="15"/>
        <v xml:space="preserve">  </v>
      </c>
      <c r="AQ158" s="126" t="str">
        <f t="shared" si="16"/>
        <v/>
      </c>
      <c r="AR158" s="7"/>
      <c r="AS158" s="7"/>
    </row>
    <row r="159" spans="1:45" ht="20.100000000000001" hidden="1" customHeight="1">
      <c r="A159" s="7"/>
      <c r="B159" s="7"/>
      <c r="C159" s="129">
        <f t="shared" si="17"/>
        <v>150</v>
      </c>
      <c r="D159" s="130" t="str">
        <f>IF(biodata_ips!D159="","", biodata_ips!D159)</f>
        <v/>
      </c>
      <c r="E159" s="129" t="str">
        <f>IF(biodata_ips!E159="","", biodata_ips!E159)</f>
        <v/>
      </c>
      <c r="F159" s="131" t="str">
        <f>IF(biodata_ips!F159="","", biodata_ips!F159)</f>
        <v/>
      </c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124" t="str">
        <f t="shared" si="12"/>
        <v/>
      </c>
      <c r="AN159" s="125" t="str">
        <f t="shared" si="13"/>
        <v xml:space="preserve">  </v>
      </c>
      <c r="AO159" s="145" t="str">
        <f t="shared" si="14"/>
        <v xml:space="preserve">  </v>
      </c>
      <c r="AP159" s="146" t="str">
        <f t="shared" si="15"/>
        <v xml:space="preserve">  </v>
      </c>
      <c r="AQ159" s="126" t="str">
        <f t="shared" si="16"/>
        <v/>
      </c>
      <c r="AR159" s="7"/>
      <c r="AS159" s="7"/>
    </row>
    <row r="160" spans="1:45" ht="20.100000000000001" hidden="1" customHeight="1">
      <c r="A160" s="7"/>
      <c r="B160" s="7"/>
      <c r="C160" s="129">
        <f t="shared" si="17"/>
        <v>151</v>
      </c>
      <c r="D160" s="130" t="str">
        <f>IF(biodata_ips!D160="","", biodata_ips!D160)</f>
        <v/>
      </c>
      <c r="E160" s="129" t="str">
        <f>IF(biodata_ips!E160="","", biodata_ips!E160)</f>
        <v/>
      </c>
      <c r="F160" s="131" t="str">
        <f>IF(biodata_ips!F160="","", biodata_ips!F160)</f>
        <v/>
      </c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124" t="str">
        <f t="shared" si="12"/>
        <v/>
      </c>
      <c r="AN160" s="125" t="str">
        <f t="shared" si="13"/>
        <v xml:space="preserve">  </v>
      </c>
      <c r="AO160" s="145" t="str">
        <f t="shared" si="14"/>
        <v xml:space="preserve">  </v>
      </c>
      <c r="AP160" s="146" t="str">
        <f t="shared" si="15"/>
        <v xml:space="preserve">  </v>
      </c>
      <c r="AQ160" s="126" t="str">
        <f t="shared" si="16"/>
        <v/>
      </c>
      <c r="AR160" s="7"/>
      <c r="AS160" s="7"/>
    </row>
    <row r="161" spans="1:45" ht="20.100000000000001" hidden="1" customHeight="1">
      <c r="A161" s="7"/>
      <c r="B161" s="7"/>
      <c r="C161" s="129">
        <f t="shared" si="17"/>
        <v>152</v>
      </c>
      <c r="D161" s="130" t="str">
        <f>IF(biodata_ips!D161="","", biodata_ips!D161)</f>
        <v/>
      </c>
      <c r="E161" s="129" t="str">
        <f>IF(biodata_ips!E161="","", biodata_ips!E161)</f>
        <v/>
      </c>
      <c r="F161" s="131" t="str">
        <f>IF(biodata_ips!F161="","", biodata_ips!F161)</f>
        <v/>
      </c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124" t="str">
        <f t="shared" si="12"/>
        <v/>
      </c>
      <c r="AN161" s="125" t="str">
        <f t="shared" si="13"/>
        <v xml:space="preserve">  </v>
      </c>
      <c r="AO161" s="145" t="str">
        <f t="shared" si="14"/>
        <v xml:space="preserve">  </v>
      </c>
      <c r="AP161" s="146" t="str">
        <f t="shared" si="15"/>
        <v xml:space="preserve">  </v>
      </c>
      <c r="AQ161" s="126" t="str">
        <f t="shared" si="16"/>
        <v/>
      </c>
      <c r="AR161" s="7"/>
      <c r="AS161" s="7"/>
    </row>
    <row r="162" spans="1:45" ht="20.100000000000001" hidden="1" customHeight="1">
      <c r="A162" s="7"/>
      <c r="B162" s="7"/>
      <c r="C162" s="129">
        <f t="shared" si="17"/>
        <v>153</v>
      </c>
      <c r="D162" s="130" t="str">
        <f>IF(biodata_ips!D162="","", biodata_ips!D162)</f>
        <v/>
      </c>
      <c r="E162" s="129" t="str">
        <f>IF(biodata_ips!E162="","", biodata_ips!E162)</f>
        <v/>
      </c>
      <c r="F162" s="131" t="str">
        <f>IF(biodata_ips!F162="","", biodata_ips!F162)</f>
        <v/>
      </c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124" t="str">
        <f t="shared" si="12"/>
        <v/>
      </c>
      <c r="AN162" s="125" t="str">
        <f t="shared" si="13"/>
        <v xml:space="preserve">  </v>
      </c>
      <c r="AO162" s="145" t="str">
        <f t="shared" si="14"/>
        <v xml:space="preserve">  </v>
      </c>
      <c r="AP162" s="146" t="str">
        <f t="shared" si="15"/>
        <v xml:space="preserve">  </v>
      </c>
      <c r="AQ162" s="126" t="str">
        <f t="shared" si="16"/>
        <v/>
      </c>
      <c r="AR162" s="7"/>
      <c r="AS162" s="7"/>
    </row>
    <row r="163" spans="1:45" ht="20.100000000000001" hidden="1" customHeight="1">
      <c r="A163" s="7"/>
      <c r="B163" s="7"/>
      <c r="C163" s="129">
        <f t="shared" si="17"/>
        <v>154</v>
      </c>
      <c r="D163" s="130" t="str">
        <f>IF(biodata_ips!D163="","", biodata_ips!D163)</f>
        <v/>
      </c>
      <c r="E163" s="129" t="str">
        <f>IF(biodata_ips!E163="","", biodata_ips!E163)</f>
        <v/>
      </c>
      <c r="F163" s="131" t="str">
        <f>IF(biodata_ips!F163="","", biodata_ips!F163)</f>
        <v/>
      </c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124" t="str">
        <f t="shared" si="12"/>
        <v/>
      </c>
      <c r="AN163" s="125" t="str">
        <f t="shared" si="13"/>
        <v xml:space="preserve">  </v>
      </c>
      <c r="AO163" s="145" t="str">
        <f t="shared" si="14"/>
        <v xml:space="preserve">  </v>
      </c>
      <c r="AP163" s="146" t="str">
        <f t="shared" si="15"/>
        <v xml:space="preserve">  </v>
      </c>
      <c r="AQ163" s="126" t="str">
        <f t="shared" si="16"/>
        <v/>
      </c>
      <c r="AR163" s="7"/>
      <c r="AS163" s="7"/>
    </row>
    <row r="164" spans="1:45" ht="20.100000000000001" hidden="1" customHeight="1">
      <c r="A164" s="7"/>
      <c r="B164" s="7"/>
      <c r="C164" s="129">
        <f t="shared" si="17"/>
        <v>155</v>
      </c>
      <c r="D164" s="130" t="str">
        <f>IF(biodata_ips!D164="","", biodata_ips!D164)</f>
        <v/>
      </c>
      <c r="E164" s="129" t="str">
        <f>IF(biodata_ips!E164="","", biodata_ips!E164)</f>
        <v/>
      </c>
      <c r="F164" s="131" t="str">
        <f>IF(biodata_ips!F164="","", biodata_ips!F164)</f>
        <v/>
      </c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124" t="str">
        <f t="shared" si="12"/>
        <v/>
      </c>
      <c r="AN164" s="125" t="str">
        <f t="shared" si="13"/>
        <v xml:space="preserve">  </v>
      </c>
      <c r="AO164" s="145" t="str">
        <f t="shared" si="14"/>
        <v xml:space="preserve">  </v>
      </c>
      <c r="AP164" s="146" t="str">
        <f t="shared" si="15"/>
        <v xml:space="preserve">  </v>
      </c>
      <c r="AQ164" s="126" t="str">
        <f t="shared" si="16"/>
        <v/>
      </c>
      <c r="AR164" s="7"/>
      <c r="AS164" s="7"/>
    </row>
    <row r="165" spans="1:45" ht="20.100000000000001" hidden="1" customHeight="1">
      <c r="A165" s="7"/>
      <c r="B165" s="7"/>
      <c r="C165" s="129">
        <f t="shared" si="17"/>
        <v>156</v>
      </c>
      <c r="D165" s="130" t="str">
        <f>IF(biodata_ips!D165="","", biodata_ips!D165)</f>
        <v/>
      </c>
      <c r="E165" s="129" t="str">
        <f>IF(biodata_ips!E165="","", biodata_ips!E165)</f>
        <v/>
      </c>
      <c r="F165" s="131" t="str">
        <f>IF(biodata_ips!F165="","", biodata_ips!F165)</f>
        <v/>
      </c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124" t="str">
        <f t="shared" si="12"/>
        <v/>
      </c>
      <c r="AN165" s="125" t="str">
        <f t="shared" si="13"/>
        <v xml:space="preserve">  </v>
      </c>
      <c r="AO165" s="145" t="str">
        <f t="shared" si="14"/>
        <v xml:space="preserve">  </v>
      </c>
      <c r="AP165" s="146" t="str">
        <f t="shared" si="15"/>
        <v xml:space="preserve">  </v>
      </c>
      <c r="AQ165" s="126" t="str">
        <f t="shared" si="16"/>
        <v/>
      </c>
      <c r="AR165" s="7"/>
      <c r="AS165" s="7"/>
    </row>
    <row r="166" spans="1:45" ht="20.100000000000001" hidden="1" customHeight="1">
      <c r="A166" s="7"/>
      <c r="B166" s="7"/>
      <c r="C166" s="129">
        <f t="shared" si="17"/>
        <v>157</v>
      </c>
      <c r="D166" s="130" t="str">
        <f>IF(biodata_ips!D166="","", biodata_ips!D166)</f>
        <v/>
      </c>
      <c r="E166" s="129" t="str">
        <f>IF(biodata_ips!E166="","", biodata_ips!E166)</f>
        <v/>
      </c>
      <c r="F166" s="131" t="str">
        <f>IF(biodata_ips!F166="","", biodata_ips!F166)</f>
        <v/>
      </c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124" t="str">
        <f t="shared" si="12"/>
        <v/>
      </c>
      <c r="AN166" s="125" t="str">
        <f t="shared" si="13"/>
        <v xml:space="preserve">  </v>
      </c>
      <c r="AO166" s="145" t="str">
        <f t="shared" si="14"/>
        <v xml:space="preserve">  </v>
      </c>
      <c r="AP166" s="146" t="str">
        <f t="shared" si="15"/>
        <v xml:space="preserve">  </v>
      </c>
      <c r="AQ166" s="126" t="str">
        <f t="shared" si="16"/>
        <v/>
      </c>
      <c r="AR166" s="7"/>
      <c r="AS166" s="7"/>
    </row>
    <row r="167" spans="1:45" ht="20.100000000000001" hidden="1" customHeight="1">
      <c r="A167" s="7"/>
      <c r="B167" s="7"/>
      <c r="C167" s="129">
        <f t="shared" si="17"/>
        <v>158</v>
      </c>
      <c r="D167" s="130" t="str">
        <f>IF(biodata_ips!D167="","", biodata_ips!D167)</f>
        <v/>
      </c>
      <c r="E167" s="129" t="str">
        <f>IF(biodata_ips!E167="","", biodata_ips!E167)</f>
        <v/>
      </c>
      <c r="F167" s="131" t="str">
        <f>IF(biodata_ips!F167="","", biodata_ips!F167)</f>
        <v/>
      </c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124" t="str">
        <f t="shared" si="12"/>
        <v/>
      </c>
      <c r="AN167" s="125" t="str">
        <f t="shared" si="13"/>
        <v xml:space="preserve">  </v>
      </c>
      <c r="AO167" s="145" t="str">
        <f t="shared" si="14"/>
        <v xml:space="preserve">  </v>
      </c>
      <c r="AP167" s="146" t="str">
        <f t="shared" si="15"/>
        <v xml:space="preserve">  </v>
      </c>
      <c r="AQ167" s="126" t="str">
        <f t="shared" si="16"/>
        <v/>
      </c>
      <c r="AR167" s="7"/>
      <c r="AS167" s="7"/>
    </row>
    <row r="168" spans="1:45" ht="20.100000000000001" hidden="1" customHeight="1">
      <c r="A168" s="7"/>
      <c r="B168" s="7"/>
      <c r="C168" s="129">
        <f t="shared" si="17"/>
        <v>159</v>
      </c>
      <c r="D168" s="130" t="str">
        <f>IF(biodata_ips!D168="","", biodata_ips!D168)</f>
        <v/>
      </c>
      <c r="E168" s="129" t="str">
        <f>IF(biodata_ips!E168="","", biodata_ips!E168)</f>
        <v/>
      </c>
      <c r="F168" s="131" t="str">
        <f>IF(biodata_ips!F168="","", biodata_ips!F168)</f>
        <v/>
      </c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124" t="str">
        <f t="shared" si="12"/>
        <v/>
      </c>
      <c r="AN168" s="125" t="str">
        <f t="shared" si="13"/>
        <v xml:space="preserve">  </v>
      </c>
      <c r="AO168" s="145" t="str">
        <f t="shared" si="14"/>
        <v xml:space="preserve">  </v>
      </c>
      <c r="AP168" s="146" t="str">
        <f t="shared" si="15"/>
        <v xml:space="preserve">  </v>
      </c>
      <c r="AQ168" s="126" t="str">
        <f t="shared" si="16"/>
        <v/>
      </c>
      <c r="AR168" s="7"/>
      <c r="AS168" s="7"/>
    </row>
    <row r="169" spans="1:45" ht="20.100000000000001" hidden="1" customHeight="1">
      <c r="A169" s="7"/>
      <c r="B169" s="7"/>
      <c r="C169" s="129">
        <f t="shared" si="17"/>
        <v>160</v>
      </c>
      <c r="D169" s="130" t="str">
        <f>IF(biodata_ips!D169="","", biodata_ips!D169)</f>
        <v/>
      </c>
      <c r="E169" s="129" t="str">
        <f>IF(biodata_ips!E169="","", biodata_ips!E169)</f>
        <v/>
      </c>
      <c r="F169" s="131" t="str">
        <f>IF(biodata_ips!F169="","", biodata_ips!F169)</f>
        <v/>
      </c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124" t="str">
        <f t="shared" si="12"/>
        <v/>
      </c>
      <c r="AN169" s="125" t="str">
        <f t="shared" si="13"/>
        <v xml:space="preserve">  </v>
      </c>
      <c r="AO169" s="145" t="str">
        <f t="shared" si="14"/>
        <v xml:space="preserve">  </v>
      </c>
      <c r="AP169" s="146" t="str">
        <f t="shared" si="15"/>
        <v xml:space="preserve">  </v>
      </c>
      <c r="AQ169" s="126" t="str">
        <f t="shared" si="16"/>
        <v/>
      </c>
      <c r="AR169" s="7"/>
      <c r="AS169" s="7"/>
    </row>
    <row r="170" spans="1:45" ht="20.100000000000001" hidden="1" customHeight="1">
      <c r="A170" s="7"/>
      <c r="B170" s="7"/>
      <c r="C170" s="129">
        <f t="shared" si="17"/>
        <v>161</v>
      </c>
      <c r="D170" s="130" t="str">
        <f>IF(biodata_ips!D170="","", biodata_ips!D170)</f>
        <v/>
      </c>
      <c r="E170" s="129" t="str">
        <f>IF(biodata_ips!E170="","", biodata_ips!E170)</f>
        <v/>
      </c>
      <c r="F170" s="131" t="str">
        <f>IF(biodata_ips!F170="","", biodata_ips!F170)</f>
        <v/>
      </c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124" t="str">
        <f t="shared" si="12"/>
        <v/>
      </c>
      <c r="AN170" s="125" t="str">
        <f t="shared" si="13"/>
        <v xml:space="preserve">  </v>
      </c>
      <c r="AO170" s="145" t="str">
        <f t="shared" si="14"/>
        <v xml:space="preserve">  </v>
      </c>
      <c r="AP170" s="146" t="str">
        <f t="shared" si="15"/>
        <v xml:space="preserve">  </v>
      </c>
      <c r="AQ170" s="126" t="str">
        <f t="shared" si="16"/>
        <v/>
      </c>
      <c r="AR170" s="7"/>
      <c r="AS170" s="7"/>
    </row>
    <row r="171" spans="1:45" ht="20.100000000000001" hidden="1" customHeight="1">
      <c r="A171" s="7"/>
      <c r="B171" s="7"/>
      <c r="C171" s="129">
        <f t="shared" si="17"/>
        <v>162</v>
      </c>
      <c r="D171" s="130" t="str">
        <f>IF(biodata_ips!D171="","", biodata_ips!D171)</f>
        <v/>
      </c>
      <c r="E171" s="129" t="str">
        <f>IF(biodata_ips!E171="","", biodata_ips!E171)</f>
        <v/>
      </c>
      <c r="F171" s="131" t="str">
        <f>IF(biodata_ips!F171="","", biodata_ips!F171)</f>
        <v/>
      </c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124" t="str">
        <f t="shared" si="12"/>
        <v/>
      </c>
      <c r="AN171" s="125" t="str">
        <f t="shared" si="13"/>
        <v xml:space="preserve">  </v>
      </c>
      <c r="AO171" s="145" t="str">
        <f t="shared" si="14"/>
        <v xml:space="preserve">  </v>
      </c>
      <c r="AP171" s="146" t="str">
        <f t="shared" si="15"/>
        <v xml:space="preserve">  </v>
      </c>
      <c r="AQ171" s="126" t="str">
        <f t="shared" si="16"/>
        <v/>
      </c>
      <c r="AR171" s="7"/>
      <c r="AS171" s="7"/>
    </row>
    <row r="172" spans="1:45" ht="20.100000000000001" hidden="1" customHeight="1">
      <c r="A172" s="7"/>
      <c r="B172" s="7"/>
      <c r="C172" s="129">
        <f t="shared" si="17"/>
        <v>163</v>
      </c>
      <c r="D172" s="130" t="str">
        <f>IF(biodata_ips!D172="","", biodata_ips!D172)</f>
        <v/>
      </c>
      <c r="E172" s="129" t="str">
        <f>IF(biodata_ips!E172="","", biodata_ips!E172)</f>
        <v/>
      </c>
      <c r="F172" s="131" t="str">
        <f>IF(biodata_ips!F172="","", biodata_ips!F172)</f>
        <v/>
      </c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124" t="str">
        <f t="shared" si="12"/>
        <v/>
      </c>
      <c r="AN172" s="125" t="str">
        <f t="shared" si="13"/>
        <v xml:space="preserve">  </v>
      </c>
      <c r="AO172" s="145" t="str">
        <f t="shared" si="14"/>
        <v xml:space="preserve">  </v>
      </c>
      <c r="AP172" s="146" t="str">
        <f t="shared" si="15"/>
        <v xml:space="preserve">  </v>
      </c>
      <c r="AQ172" s="126" t="str">
        <f t="shared" si="16"/>
        <v/>
      </c>
      <c r="AR172" s="7"/>
      <c r="AS172" s="7"/>
    </row>
    <row r="173" spans="1:45" ht="20.100000000000001" hidden="1" customHeight="1">
      <c r="A173" s="7"/>
      <c r="B173" s="7"/>
      <c r="C173" s="129">
        <f t="shared" si="17"/>
        <v>164</v>
      </c>
      <c r="D173" s="130" t="str">
        <f>IF(biodata_ips!D173="","", biodata_ips!D173)</f>
        <v/>
      </c>
      <c r="E173" s="129" t="str">
        <f>IF(biodata_ips!E173="","", biodata_ips!E173)</f>
        <v/>
      </c>
      <c r="F173" s="131" t="str">
        <f>IF(biodata_ips!F173="","", biodata_ips!F173)</f>
        <v/>
      </c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124" t="str">
        <f t="shared" si="12"/>
        <v/>
      </c>
      <c r="AN173" s="125" t="str">
        <f t="shared" si="13"/>
        <v xml:space="preserve">  </v>
      </c>
      <c r="AO173" s="145" t="str">
        <f t="shared" si="14"/>
        <v xml:space="preserve">  </v>
      </c>
      <c r="AP173" s="146" t="str">
        <f t="shared" si="15"/>
        <v xml:space="preserve">  </v>
      </c>
      <c r="AQ173" s="126" t="str">
        <f t="shared" si="16"/>
        <v/>
      </c>
      <c r="AR173" s="7"/>
      <c r="AS173" s="7"/>
    </row>
    <row r="174" spans="1:45" ht="20.100000000000001" hidden="1" customHeight="1">
      <c r="A174" s="7"/>
      <c r="B174" s="7"/>
      <c r="C174" s="129">
        <f t="shared" si="17"/>
        <v>165</v>
      </c>
      <c r="D174" s="130" t="str">
        <f>IF(biodata_ips!D174="","", biodata_ips!D174)</f>
        <v/>
      </c>
      <c r="E174" s="129" t="str">
        <f>IF(biodata_ips!E174="","", biodata_ips!E174)</f>
        <v/>
      </c>
      <c r="F174" s="131" t="str">
        <f>IF(biodata_ips!F174="","", biodata_ips!F174)</f>
        <v/>
      </c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124" t="str">
        <f t="shared" si="12"/>
        <v/>
      </c>
      <c r="AN174" s="125" t="str">
        <f t="shared" si="13"/>
        <v xml:space="preserve">  </v>
      </c>
      <c r="AO174" s="145" t="str">
        <f t="shared" si="14"/>
        <v xml:space="preserve">  </v>
      </c>
      <c r="AP174" s="146" t="str">
        <f t="shared" si="15"/>
        <v xml:space="preserve">  </v>
      </c>
      <c r="AQ174" s="126" t="str">
        <f t="shared" si="16"/>
        <v/>
      </c>
      <c r="AR174" s="7"/>
      <c r="AS174" s="7"/>
    </row>
    <row r="175" spans="1:45" ht="20.100000000000001" hidden="1" customHeight="1">
      <c r="A175" s="7"/>
      <c r="B175" s="7"/>
      <c r="C175" s="129">
        <f t="shared" si="17"/>
        <v>166</v>
      </c>
      <c r="D175" s="130" t="str">
        <f>IF(biodata_ips!D175="","", biodata_ips!D175)</f>
        <v/>
      </c>
      <c r="E175" s="129" t="str">
        <f>IF(biodata_ips!E175="","", biodata_ips!E175)</f>
        <v/>
      </c>
      <c r="F175" s="131" t="str">
        <f>IF(biodata_ips!F175="","", biodata_ips!F175)</f>
        <v/>
      </c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124" t="str">
        <f t="shared" si="12"/>
        <v/>
      </c>
      <c r="AN175" s="125" t="str">
        <f t="shared" si="13"/>
        <v xml:space="preserve">  </v>
      </c>
      <c r="AO175" s="145" t="str">
        <f t="shared" si="14"/>
        <v xml:space="preserve">  </v>
      </c>
      <c r="AP175" s="146" t="str">
        <f t="shared" si="15"/>
        <v xml:space="preserve">  </v>
      </c>
      <c r="AQ175" s="126" t="str">
        <f t="shared" si="16"/>
        <v/>
      </c>
      <c r="AR175" s="7"/>
      <c r="AS175" s="7"/>
    </row>
    <row r="176" spans="1:45" ht="20.100000000000001" hidden="1" customHeight="1">
      <c r="A176" s="7"/>
      <c r="B176" s="7"/>
      <c r="C176" s="129">
        <f t="shared" si="17"/>
        <v>167</v>
      </c>
      <c r="D176" s="130" t="str">
        <f>IF(biodata_ips!D176="","", biodata_ips!D176)</f>
        <v/>
      </c>
      <c r="E176" s="129" t="str">
        <f>IF(biodata_ips!E176="","", biodata_ips!E176)</f>
        <v/>
      </c>
      <c r="F176" s="131" t="str">
        <f>IF(biodata_ips!F176="","", biodata_ips!F176)</f>
        <v/>
      </c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124" t="str">
        <f t="shared" si="12"/>
        <v/>
      </c>
      <c r="AN176" s="125" t="str">
        <f t="shared" si="13"/>
        <v xml:space="preserve">  </v>
      </c>
      <c r="AO176" s="145" t="str">
        <f t="shared" si="14"/>
        <v xml:space="preserve">  </v>
      </c>
      <c r="AP176" s="146" t="str">
        <f t="shared" si="15"/>
        <v xml:space="preserve">  </v>
      </c>
      <c r="AQ176" s="126" t="str">
        <f t="shared" si="16"/>
        <v/>
      </c>
      <c r="AR176" s="7"/>
      <c r="AS176" s="7"/>
    </row>
    <row r="177" spans="1:45" ht="20.100000000000001" hidden="1" customHeight="1">
      <c r="A177" s="7"/>
      <c r="B177" s="7"/>
      <c r="C177" s="129">
        <f t="shared" si="17"/>
        <v>168</v>
      </c>
      <c r="D177" s="130" t="str">
        <f>IF(biodata_ips!D177="","", biodata_ips!D177)</f>
        <v/>
      </c>
      <c r="E177" s="129" t="str">
        <f>IF(biodata_ips!E177="","", biodata_ips!E177)</f>
        <v/>
      </c>
      <c r="F177" s="131" t="str">
        <f>IF(biodata_ips!F177="","", biodata_ips!F177)</f>
        <v/>
      </c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124" t="str">
        <f t="shared" si="12"/>
        <v/>
      </c>
      <c r="AN177" s="125" t="str">
        <f t="shared" si="13"/>
        <v xml:space="preserve">  </v>
      </c>
      <c r="AO177" s="145" t="str">
        <f t="shared" si="14"/>
        <v xml:space="preserve">  </v>
      </c>
      <c r="AP177" s="146" t="str">
        <f t="shared" si="15"/>
        <v xml:space="preserve">  </v>
      </c>
      <c r="AQ177" s="126" t="str">
        <f t="shared" si="16"/>
        <v/>
      </c>
      <c r="AR177" s="7"/>
      <c r="AS177" s="7"/>
    </row>
    <row r="178" spans="1:45" ht="20.100000000000001" hidden="1" customHeight="1">
      <c r="A178" s="7"/>
      <c r="B178" s="7"/>
      <c r="C178" s="129">
        <f t="shared" si="17"/>
        <v>169</v>
      </c>
      <c r="D178" s="130" t="str">
        <f>IF(biodata_ips!D178="","", biodata_ips!D178)</f>
        <v/>
      </c>
      <c r="E178" s="129" t="str">
        <f>IF(biodata_ips!E178="","", biodata_ips!E178)</f>
        <v/>
      </c>
      <c r="F178" s="131" t="str">
        <f>IF(biodata_ips!F178="","", biodata_ips!F178)</f>
        <v/>
      </c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124" t="str">
        <f t="shared" si="12"/>
        <v/>
      </c>
      <c r="AN178" s="125" t="str">
        <f t="shared" si="13"/>
        <v xml:space="preserve">  </v>
      </c>
      <c r="AO178" s="145" t="str">
        <f t="shared" si="14"/>
        <v xml:space="preserve">  </v>
      </c>
      <c r="AP178" s="146" t="str">
        <f t="shared" si="15"/>
        <v xml:space="preserve">  </v>
      </c>
      <c r="AQ178" s="126" t="str">
        <f t="shared" si="16"/>
        <v/>
      </c>
      <c r="AR178" s="7"/>
      <c r="AS178" s="7"/>
    </row>
    <row r="179" spans="1:45" ht="20.100000000000001" hidden="1" customHeight="1">
      <c r="A179" s="7"/>
      <c r="B179" s="7"/>
      <c r="C179" s="129">
        <f t="shared" si="17"/>
        <v>170</v>
      </c>
      <c r="D179" s="130" t="str">
        <f>IF(biodata_ips!D179="","", biodata_ips!D179)</f>
        <v/>
      </c>
      <c r="E179" s="129" t="str">
        <f>IF(biodata_ips!E179="","", biodata_ips!E179)</f>
        <v/>
      </c>
      <c r="F179" s="131" t="str">
        <f>IF(biodata_ips!F179="","", biodata_ips!F179)</f>
        <v/>
      </c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124" t="str">
        <f t="shared" si="12"/>
        <v/>
      </c>
      <c r="AN179" s="125" t="str">
        <f t="shared" si="13"/>
        <v xml:space="preserve">  </v>
      </c>
      <c r="AO179" s="145" t="str">
        <f t="shared" si="14"/>
        <v xml:space="preserve">  </v>
      </c>
      <c r="AP179" s="146" t="str">
        <f t="shared" si="15"/>
        <v xml:space="preserve">  </v>
      </c>
      <c r="AQ179" s="126" t="str">
        <f t="shared" si="16"/>
        <v/>
      </c>
      <c r="AR179" s="7"/>
      <c r="AS179" s="7"/>
    </row>
    <row r="180" spans="1:45" ht="20.100000000000001" hidden="1" customHeight="1">
      <c r="A180" s="7"/>
      <c r="B180" s="7"/>
      <c r="C180" s="129">
        <f t="shared" si="17"/>
        <v>171</v>
      </c>
      <c r="D180" s="130" t="str">
        <f>IF(biodata_ips!D180="","", biodata_ips!D180)</f>
        <v/>
      </c>
      <c r="E180" s="129" t="str">
        <f>IF(biodata_ips!E180="","", biodata_ips!E180)</f>
        <v/>
      </c>
      <c r="F180" s="131" t="str">
        <f>IF(biodata_ips!F180="","", biodata_ips!F180)</f>
        <v/>
      </c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124" t="str">
        <f t="shared" si="12"/>
        <v/>
      </c>
      <c r="AN180" s="125" t="str">
        <f t="shared" si="13"/>
        <v xml:space="preserve">  </v>
      </c>
      <c r="AO180" s="145" t="str">
        <f t="shared" si="14"/>
        <v xml:space="preserve">  </v>
      </c>
      <c r="AP180" s="146" t="str">
        <f t="shared" si="15"/>
        <v xml:space="preserve">  </v>
      </c>
      <c r="AQ180" s="126" t="str">
        <f t="shared" si="16"/>
        <v/>
      </c>
      <c r="AR180" s="7"/>
      <c r="AS180" s="7"/>
    </row>
    <row r="181" spans="1:45" ht="20.100000000000001" hidden="1" customHeight="1">
      <c r="A181" s="7"/>
      <c r="B181" s="7"/>
      <c r="C181" s="129">
        <f t="shared" si="17"/>
        <v>172</v>
      </c>
      <c r="D181" s="130" t="str">
        <f>IF(biodata_ips!D181="","", biodata_ips!D181)</f>
        <v/>
      </c>
      <c r="E181" s="129" t="str">
        <f>IF(biodata_ips!E181="","", biodata_ips!E181)</f>
        <v/>
      </c>
      <c r="F181" s="131" t="str">
        <f>IF(biodata_ips!F181="","", biodata_ips!F181)</f>
        <v/>
      </c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124" t="str">
        <f t="shared" si="12"/>
        <v/>
      </c>
      <c r="AN181" s="125" t="str">
        <f t="shared" si="13"/>
        <v xml:space="preserve">  </v>
      </c>
      <c r="AO181" s="145" t="str">
        <f t="shared" si="14"/>
        <v xml:space="preserve">  </v>
      </c>
      <c r="AP181" s="146" t="str">
        <f t="shared" si="15"/>
        <v xml:space="preserve">  </v>
      </c>
      <c r="AQ181" s="126" t="str">
        <f t="shared" si="16"/>
        <v/>
      </c>
      <c r="AR181" s="7"/>
      <c r="AS181" s="7"/>
    </row>
    <row r="182" spans="1:45" ht="20.100000000000001" hidden="1" customHeight="1">
      <c r="A182" s="7"/>
      <c r="B182" s="7"/>
      <c r="C182" s="129">
        <f t="shared" si="17"/>
        <v>173</v>
      </c>
      <c r="D182" s="130" t="str">
        <f>IF(biodata_ips!D182="","", biodata_ips!D182)</f>
        <v/>
      </c>
      <c r="E182" s="129" t="str">
        <f>IF(biodata_ips!E182="","", biodata_ips!E182)</f>
        <v/>
      </c>
      <c r="F182" s="131" t="str">
        <f>IF(biodata_ips!F182="","", biodata_ips!F182)</f>
        <v/>
      </c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124" t="str">
        <f t="shared" si="12"/>
        <v/>
      </c>
      <c r="AN182" s="125" t="str">
        <f t="shared" si="13"/>
        <v xml:space="preserve">  </v>
      </c>
      <c r="AO182" s="145" t="str">
        <f t="shared" si="14"/>
        <v xml:space="preserve">  </v>
      </c>
      <c r="AP182" s="146" t="str">
        <f t="shared" si="15"/>
        <v xml:space="preserve">  </v>
      </c>
      <c r="AQ182" s="126" t="str">
        <f t="shared" si="16"/>
        <v/>
      </c>
      <c r="AR182" s="7"/>
      <c r="AS182" s="7"/>
    </row>
    <row r="183" spans="1:45" ht="20.100000000000001" hidden="1" customHeight="1">
      <c r="A183" s="7"/>
      <c r="B183" s="7"/>
      <c r="C183" s="129">
        <f t="shared" si="17"/>
        <v>174</v>
      </c>
      <c r="D183" s="130" t="str">
        <f>IF(biodata_ips!D183="","", biodata_ips!D183)</f>
        <v/>
      </c>
      <c r="E183" s="129" t="str">
        <f>IF(biodata_ips!E183="","", biodata_ips!E183)</f>
        <v/>
      </c>
      <c r="F183" s="131" t="str">
        <f>IF(biodata_ips!F183="","", biodata_ips!F183)</f>
        <v/>
      </c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124" t="str">
        <f t="shared" si="12"/>
        <v/>
      </c>
      <c r="AN183" s="125" t="str">
        <f t="shared" si="13"/>
        <v xml:space="preserve">  </v>
      </c>
      <c r="AO183" s="145" t="str">
        <f t="shared" si="14"/>
        <v xml:space="preserve">  </v>
      </c>
      <c r="AP183" s="146" t="str">
        <f t="shared" si="15"/>
        <v xml:space="preserve">  </v>
      </c>
      <c r="AQ183" s="126" t="str">
        <f t="shared" si="16"/>
        <v/>
      </c>
      <c r="AR183" s="7"/>
      <c r="AS183" s="7"/>
    </row>
    <row r="184" spans="1:45" ht="20.100000000000001" hidden="1" customHeight="1">
      <c r="A184" s="7"/>
      <c r="B184" s="7"/>
      <c r="C184" s="129">
        <f t="shared" si="17"/>
        <v>175</v>
      </c>
      <c r="D184" s="130" t="str">
        <f>IF(biodata_ips!D184="","", biodata_ips!D184)</f>
        <v/>
      </c>
      <c r="E184" s="129" t="str">
        <f>IF(biodata_ips!E184="","", biodata_ips!E184)</f>
        <v/>
      </c>
      <c r="F184" s="131" t="str">
        <f>IF(biodata_ips!F184="","", biodata_ips!F184)</f>
        <v/>
      </c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124" t="str">
        <f t="shared" si="12"/>
        <v/>
      </c>
      <c r="AN184" s="125" t="str">
        <f t="shared" si="13"/>
        <v xml:space="preserve">  </v>
      </c>
      <c r="AO184" s="145" t="str">
        <f t="shared" si="14"/>
        <v xml:space="preserve">  </v>
      </c>
      <c r="AP184" s="146" t="str">
        <f t="shared" si="15"/>
        <v xml:space="preserve">  </v>
      </c>
      <c r="AQ184" s="126" t="str">
        <f t="shared" si="16"/>
        <v/>
      </c>
      <c r="AR184" s="7"/>
      <c r="AS184" s="7"/>
    </row>
    <row r="185" spans="1:45" ht="20.100000000000001" hidden="1" customHeight="1">
      <c r="A185" s="7"/>
      <c r="B185" s="7"/>
      <c r="C185" s="129">
        <f t="shared" si="17"/>
        <v>176</v>
      </c>
      <c r="D185" s="130" t="str">
        <f>IF(biodata_ips!D185="","", biodata_ips!D185)</f>
        <v/>
      </c>
      <c r="E185" s="129" t="str">
        <f>IF(biodata_ips!E185="","", biodata_ips!E185)</f>
        <v/>
      </c>
      <c r="F185" s="131" t="str">
        <f>IF(biodata_ips!F185="","", biodata_ips!F185)</f>
        <v/>
      </c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124" t="str">
        <f t="shared" si="12"/>
        <v/>
      </c>
      <c r="AN185" s="125" t="str">
        <f t="shared" si="13"/>
        <v xml:space="preserve">  </v>
      </c>
      <c r="AO185" s="145" t="str">
        <f t="shared" si="14"/>
        <v xml:space="preserve">  </v>
      </c>
      <c r="AP185" s="146" t="str">
        <f t="shared" si="15"/>
        <v xml:space="preserve">  </v>
      </c>
      <c r="AQ185" s="126" t="str">
        <f t="shared" si="16"/>
        <v/>
      </c>
      <c r="AR185" s="7"/>
      <c r="AS185" s="7"/>
    </row>
    <row r="186" spans="1:45" ht="20.100000000000001" hidden="1" customHeight="1">
      <c r="A186" s="7"/>
      <c r="B186" s="7"/>
      <c r="C186" s="129">
        <f t="shared" si="17"/>
        <v>177</v>
      </c>
      <c r="D186" s="130" t="str">
        <f>IF(biodata_ips!D186="","", biodata_ips!D186)</f>
        <v/>
      </c>
      <c r="E186" s="129" t="str">
        <f>IF(biodata_ips!E186="","", biodata_ips!E186)</f>
        <v/>
      </c>
      <c r="F186" s="131" t="str">
        <f>IF(biodata_ips!F186="","", biodata_ips!F186)</f>
        <v/>
      </c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124" t="str">
        <f t="shared" si="12"/>
        <v/>
      </c>
      <c r="AN186" s="125" t="str">
        <f t="shared" si="13"/>
        <v xml:space="preserve">  </v>
      </c>
      <c r="AO186" s="145" t="str">
        <f t="shared" si="14"/>
        <v xml:space="preserve">  </v>
      </c>
      <c r="AP186" s="146" t="str">
        <f t="shared" si="15"/>
        <v xml:space="preserve">  </v>
      </c>
      <c r="AQ186" s="126" t="str">
        <f t="shared" si="16"/>
        <v/>
      </c>
      <c r="AR186" s="7"/>
      <c r="AS186" s="7"/>
    </row>
    <row r="187" spans="1:45" ht="20.100000000000001" hidden="1" customHeight="1">
      <c r="A187" s="7"/>
      <c r="B187" s="7"/>
      <c r="C187" s="129">
        <f t="shared" si="17"/>
        <v>178</v>
      </c>
      <c r="D187" s="130" t="str">
        <f>IF(biodata_ips!D187="","", biodata_ips!D187)</f>
        <v/>
      </c>
      <c r="E187" s="129" t="str">
        <f>IF(biodata_ips!E187="","", biodata_ips!E187)</f>
        <v/>
      </c>
      <c r="F187" s="131" t="str">
        <f>IF(biodata_ips!F187="","", biodata_ips!F187)</f>
        <v/>
      </c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124" t="str">
        <f t="shared" si="12"/>
        <v/>
      </c>
      <c r="AN187" s="125" t="str">
        <f t="shared" si="13"/>
        <v xml:space="preserve">  </v>
      </c>
      <c r="AO187" s="145" t="str">
        <f t="shared" si="14"/>
        <v xml:space="preserve">  </v>
      </c>
      <c r="AP187" s="146" t="str">
        <f t="shared" si="15"/>
        <v xml:space="preserve">  </v>
      </c>
      <c r="AQ187" s="126" t="str">
        <f t="shared" si="16"/>
        <v/>
      </c>
      <c r="AR187" s="7"/>
      <c r="AS187" s="7"/>
    </row>
    <row r="188" spans="1:45" ht="20.100000000000001" hidden="1" customHeight="1">
      <c r="A188" s="7"/>
      <c r="B188" s="7"/>
      <c r="C188" s="129">
        <f t="shared" si="17"/>
        <v>179</v>
      </c>
      <c r="D188" s="130" t="str">
        <f>IF(biodata_ips!D188="","", biodata_ips!D188)</f>
        <v/>
      </c>
      <c r="E188" s="129" t="str">
        <f>IF(biodata_ips!E188="","", biodata_ips!E188)</f>
        <v/>
      </c>
      <c r="F188" s="131" t="str">
        <f>IF(biodata_ips!F188="","", biodata_ips!F188)</f>
        <v/>
      </c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124" t="str">
        <f t="shared" si="12"/>
        <v/>
      </c>
      <c r="AN188" s="125" t="str">
        <f t="shared" si="13"/>
        <v xml:space="preserve">  </v>
      </c>
      <c r="AO188" s="145" t="str">
        <f t="shared" si="14"/>
        <v xml:space="preserve">  </v>
      </c>
      <c r="AP188" s="146" t="str">
        <f t="shared" si="15"/>
        <v xml:space="preserve">  </v>
      </c>
      <c r="AQ188" s="126" t="str">
        <f t="shared" si="16"/>
        <v/>
      </c>
      <c r="AR188" s="7"/>
      <c r="AS188" s="7"/>
    </row>
    <row r="189" spans="1:45" ht="20.100000000000001" hidden="1" customHeight="1">
      <c r="A189" s="7"/>
      <c r="B189" s="7"/>
      <c r="C189" s="129">
        <f t="shared" si="17"/>
        <v>180</v>
      </c>
      <c r="D189" s="130" t="str">
        <f>IF(biodata_ips!D189="","", biodata_ips!D189)</f>
        <v/>
      </c>
      <c r="E189" s="129" t="str">
        <f>IF(biodata_ips!E189="","", biodata_ips!E189)</f>
        <v/>
      </c>
      <c r="F189" s="131" t="str">
        <f>IF(biodata_ips!F189="","", biodata_ips!F189)</f>
        <v/>
      </c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124" t="str">
        <f t="shared" si="12"/>
        <v/>
      </c>
      <c r="AN189" s="125" t="str">
        <f t="shared" si="13"/>
        <v xml:space="preserve">  </v>
      </c>
      <c r="AO189" s="145" t="str">
        <f t="shared" si="14"/>
        <v xml:space="preserve">  </v>
      </c>
      <c r="AP189" s="146" t="str">
        <f t="shared" si="15"/>
        <v xml:space="preserve">  </v>
      </c>
      <c r="AQ189" s="126" t="str">
        <f t="shared" si="16"/>
        <v/>
      </c>
      <c r="AR189" s="7"/>
      <c r="AS189" s="7"/>
    </row>
    <row r="190" spans="1:45" ht="20.100000000000001" hidden="1" customHeight="1">
      <c r="A190" s="7"/>
      <c r="B190" s="7"/>
      <c r="C190" s="129">
        <f t="shared" si="17"/>
        <v>181</v>
      </c>
      <c r="D190" s="130" t="str">
        <f>IF(biodata_ips!D190="","", biodata_ips!D190)</f>
        <v/>
      </c>
      <c r="E190" s="129" t="str">
        <f>IF(biodata_ips!E190="","", biodata_ips!E190)</f>
        <v/>
      </c>
      <c r="F190" s="131" t="str">
        <f>IF(biodata_ips!F190="","", biodata_ips!F190)</f>
        <v/>
      </c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124" t="str">
        <f t="shared" si="12"/>
        <v/>
      </c>
      <c r="AN190" s="125" t="str">
        <f t="shared" si="13"/>
        <v xml:space="preserve">  </v>
      </c>
      <c r="AO190" s="145" t="str">
        <f t="shared" si="14"/>
        <v xml:space="preserve">  </v>
      </c>
      <c r="AP190" s="146" t="str">
        <f t="shared" si="15"/>
        <v xml:space="preserve">  </v>
      </c>
      <c r="AQ190" s="126" t="str">
        <f t="shared" si="16"/>
        <v/>
      </c>
      <c r="AR190" s="7"/>
      <c r="AS190" s="7"/>
    </row>
    <row r="191" spans="1:45" ht="20.100000000000001" hidden="1" customHeight="1">
      <c r="A191" s="7"/>
      <c r="B191" s="7"/>
      <c r="C191" s="129">
        <f t="shared" si="17"/>
        <v>182</v>
      </c>
      <c r="D191" s="130" t="str">
        <f>IF(biodata_ips!D191="","", biodata_ips!D191)</f>
        <v/>
      </c>
      <c r="E191" s="129" t="str">
        <f>IF(biodata_ips!E191="","", biodata_ips!E191)</f>
        <v/>
      </c>
      <c r="F191" s="131" t="str">
        <f>IF(biodata_ips!F191="","", biodata_ips!F191)</f>
        <v/>
      </c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124" t="str">
        <f t="shared" si="12"/>
        <v/>
      </c>
      <c r="AN191" s="125" t="str">
        <f t="shared" si="13"/>
        <v xml:space="preserve">  </v>
      </c>
      <c r="AO191" s="145" t="str">
        <f t="shared" si="14"/>
        <v xml:space="preserve">  </v>
      </c>
      <c r="AP191" s="146" t="str">
        <f t="shared" si="15"/>
        <v xml:space="preserve">  </v>
      </c>
      <c r="AQ191" s="126" t="str">
        <f t="shared" si="16"/>
        <v/>
      </c>
      <c r="AR191" s="7"/>
      <c r="AS191" s="7"/>
    </row>
    <row r="192" spans="1:45" ht="20.100000000000001" hidden="1" customHeight="1">
      <c r="A192" s="7"/>
      <c r="B192" s="7"/>
      <c r="C192" s="129">
        <f t="shared" si="17"/>
        <v>183</v>
      </c>
      <c r="D192" s="130" t="str">
        <f>IF(biodata_ips!D192="","", biodata_ips!D192)</f>
        <v/>
      </c>
      <c r="E192" s="129" t="str">
        <f>IF(biodata_ips!E192="","", biodata_ips!E192)</f>
        <v/>
      </c>
      <c r="F192" s="131" t="str">
        <f>IF(biodata_ips!F192="","", biodata_ips!F192)</f>
        <v/>
      </c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124" t="str">
        <f t="shared" si="12"/>
        <v/>
      </c>
      <c r="AN192" s="125" t="str">
        <f t="shared" si="13"/>
        <v xml:space="preserve">  </v>
      </c>
      <c r="AO192" s="145" t="str">
        <f t="shared" si="14"/>
        <v xml:space="preserve">  </v>
      </c>
      <c r="AP192" s="146" t="str">
        <f t="shared" si="15"/>
        <v xml:space="preserve">  </v>
      </c>
      <c r="AQ192" s="126" t="str">
        <f t="shared" si="16"/>
        <v/>
      </c>
      <c r="AR192" s="7"/>
      <c r="AS192" s="7"/>
    </row>
    <row r="193" spans="1:45" ht="20.100000000000001" hidden="1" customHeight="1">
      <c r="A193" s="7"/>
      <c r="B193" s="7"/>
      <c r="C193" s="129">
        <f t="shared" si="17"/>
        <v>184</v>
      </c>
      <c r="D193" s="130" t="str">
        <f>IF(biodata_ips!D193="","", biodata_ips!D193)</f>
        <v/>
      </c>
      <c r="E193" s="129" t="str">
        <f>IF(biodata_ips!E193="","", biodata_ips!E193)</f>
        <v/>
      </c>
      <c r="F193" s="131" t="str">
        <f>IF(biodata_ips!F193="","", biodata_ips!F193)</f>
        <v/>
      </c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124" t="str">
        <f t="shared" si="12"/>
        <v/>
      </c>
      <c r="AN193" s="125" t="str">
        <f t="shared" si="13"/>
        <v xml:space="preserve">  </v>
      </c>
      <c r="AO193" s="145" t="str">
        <f t="shared" si="14"/>
        <v xml:space="preserve">  </v>
      </c>
      <c r="AP193" s="146" t="str">
        <f t="shared" si="15"/>
        <v xml:space="preserve">  </v>
      </c>
      <c r="AQ193" s="126" t="str">
        <f t="shared" si="16"/>
        <v/>
      </c>
      <c r="AR193" s="7"/>
      <c r="AS193" s="7"/>
    </row>
    <row r="194" spans="1:45" ht="20.100000000000001" hidden="1" customHeight="1">
      <c r="A194" s="7"/>
      <c r="B194" s="7"/>
      <c r="C194" s="129">
        <f t="shared" si="17"/>
        <v>185</v>
      </c>
      <c r="D194" s="130" t="str">
        <f>IF(biodata_ips!D194="","", biodata_ips!D194)</f>
        <v/>
      </c>
      <c r="E194" s="129" t="str">
        <f>IF(biodata_ips!E194="","", biodata_ips!E194)</f>
        <v/>
      </c>
      <c r="F194" s="131" t="str">
        <f>IF(biodata_ips!F194="","", biodata_ips!F194)</f>
        <v/>
      </c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124" t="str">
        <f t="shared" si="12"/>
        <v/>
      </c>
      <c r="AN194" s="125" t="str">
        <f t="shared" si="13"/>
        <v xml:space="preserve">  </v>
      </c>
      <c r="AO194" s="145" t="str">
        <f t="shared" si="14"/>
        <v xml:space="preserve">  </v>
      </c>
      <c r="AP194" s="146" t="str">
        <f t="shared" si="15"/>
        <v xml:space="preserve">  </v>
      </c>
      <c r="AQ194" s="126" t="str">
        <f t="shared" si="16"/>
        <v/>
      </c>
      <c r="AR194" s="7"/>
      <c r="AS194" s="7"/>
    </row>
    <row r="195" spans="1:45" ht="20.100000000000001" hidden="1" customHeight="1">
      <c r="A195" s="7"/>
      <c r="B195" s="7"/>
      <c r="C195" s="129">
        <f t="shared" si="17"/>
        <v>186</v>
      </c>
      <c r="D195" s="130" t="str">
        <f>IF(biodata_ips!D195="","", biodata_ips!D195)</f>
        <v/>
      </c>
      <c r="E195" s="129" t="str">
        <f>IF(biodata_ips!E195="","", biodata_ips!E195)</f>
        <v/>
      </c>
      <c r="F195" s="131" t="str">
        <f>IF(biodata_ips!F195="","", biodata_ips!F195)</f>
        <v/>
      </c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124" t="str">
        <f t="shared" si="12"/>
        <v/>
      </c>
      <c r="AN195" s="125" t="str">
        <f t="shared" si="13"/>
        <v xml:space="preserve">  </v>
      </c>
      <c r="AO195" s="145" t="str">
        <f t="shared" si="14"/>
        <v xml:space="preserve">  </v>
      </c>
      <c r="AP195" s="146" t="str">
        <f t="shared" si="15"/>
        <v xml:space="preserve">  </v>
      </c>
      <c r="AQ195" s="126" t="str">
        <f t="shared" si="16"/>
        <v/>
      </c>
      <c r="AR195" s="7"/>
      <c r="AS195" s="7"/>
    </row>
    <row r="196" spans="1:45" ht="20.100000000000001" hidden="1" customHeight="1">
      <c r="A196" s="7"/>
      <c r="B196" s="7"/>
      <c r="C196" s="129">
        <f t="shared" si="17"/>
        <v>187</v>
      </c>
      <c r="D196" s="130" t="str">
        <f>IF(biodata_ips!D196="","", biodata_ips!D196)</f>
        <v/>
      </c>
      <c r="E196" s="129" t="str">
        <f>IF(biodata_ips!E196="","", biodata_ips!E196)</f>
        <v/>
      </c>
      <c r="F196" s="131" t="str">
        <f>IF(biodata_ips!F196="","", biodata_ips!F196)</f>
        <v/>
      </c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124" t="str">
        <f t="shared" si="12"/>
        <v/>
      </c>
      <c r="AN196" s="125" t="str">
        <f t="shared" si="13"/>
        <v xml:space="preserve">  </v>
      </c>
      <c r="AO196" s="145" t="str">
        <f t="shared" si="14"/>
        <v xml:space="preserve">  </v>
      </c>
      <c r="AP196" s="146" t="str">
        <f t="shared" si="15"/>
        <v xml:space="preserve">  </v>
      </c>
      <c r="AQ196" s="126" t="str">
        <f t="shared" si="16"/>
        <v/>
      </c>
      <c r="AR196" s="7"/>
      <c r="AS196" s="7"/>
    </row>
    <row r="197" spans="1:45" ht="20.100000000000001" hidden="1" customHeight="1">
      <c r="A197" s="7"/>
      <c r="B197" s="7"/>
      <c r="C197" s="129">
        <f t="shared" si="17"/>
        <v>188</v>
      </c>
      <c r="D197" s="130" t="str">
        <f>IF(biodata_ips!D197="","", biodata_ips!D197)</f>
        <v/>
      </c>
      <c r="E197" s="129" t="str">
        <f>IF(biodata_ips!E197="","", biodata_ips!E197)</f>
        <v/>
      </c>
      <c r="F197" s="131" t="str">
        <f>IF(biodata_ips!F197="","", biodata_ips!F197)</f>
        <v/>
      </c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124" t="str">
        <f t="shared" si="12"/>
        <v/>
      </c>
      <c r="AN197" s="125" t="str">
        <f t="shared" si="13"/>
        <v xml:space="preserve">  </v>
      </c>
      <c r="AO197" s="145" t="str">
        <f t="shared" si="14"/>
        <v xml:space="preserve">  </v>
      </c>
      <c r="AP197" s="146" t="str">
        <f t="shared" si="15"/>
        <v xml:space="preserve">  </v>
      </c>
      <c r="AQ197" s="126" t="str">
        <f t="shared" si="16"/>
        <v/>
      </c>
      <c r="AR197" s="7"/>
      <c r="AS197" s="7"/>
    </row>
    <row r="198" spans="1:45" ht="20.100000000000001" hidden="1" customHeight="1">
      <c r="A198" s="7"/>
      <c r="B198" s="7"/>
      <c r="C198" s="129">
        <f t="shared" si="17"/>
        <v>189</v>
      </c>
      <c r="D198" s="130" t="str">
        <f>IF(biodata_ips!D198="","", biodata_ips!D198)</f>
        <v/>
      </c>
      <c r="E198" s="129" t="str">
        <f>IF(biodata_ips!E198="","", biodata_ips!E198)</f>
        <v/>
      </c>
      <c r="F198" s="131" t="str">
        <f>IF(biodata_ips!F198="","", biodata_ips!F198)</f>
        <v/>
      </c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124" t="str">
        <f t="shared" si="12"/>
        <v/>
      </c>
      <c r="AN198" s="125" t="str">
        <f t="shared" si="13"/>
        <v xml:space="preserve">  </v>
      </c>
      <c r="AO198" s="145" t="str">
        <f t="shared" si="14"/>
        <v xml:space="preserve">  </v>
      </c>
      <c r="AP198" s="146" t="str">
        <f t="shared" si="15"/>
        <v xml:space="preserve">  </v>
      </c>
      <c r="AQ198" s="126" t="str">
        <f t="shared" si="16"/>
        <v/>
      </c>
      <c r="AR198" s="7"/>
      <c r="AS198" s="7"/>
    </row>
    <row r="199" spans="1:45" ht="20.100000000000001" hidden="1" customHeight="1">
      <c r="A199" s="7"/>
      <c r="B199" s="7"/>
      <c r="C199" s="129">
        <f t="shared" si="17"/>
        <v>190</v>
      </c>
      <c r="D199" s="130" t="str">
        <f>IF(biodata_ips!D199="","", biodata_ips!D199)</f>
        <v/>
      </c>
      <c r="E199" s="129" t="str">
        <f>IF(biodata_ips!E199="","", biodata_ips!E199)</f>
        <v/>
      </c>
      <c r="F199" s="131" t="str">
        <f>IF(biodata_ips!F199="","", biodata_ips!F199)</f>
        <v/>
      </c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124" t="str">
        <f t="shared" si="12"/>
        <v/>
      </c>
      <c r="AN199" s="125" t="str">
        <f t="shared" si="13"/>
        <v xml:space="preserve">  </v>
      </c>
      <c r="AO199" s="145" t="str">
        <f t="shared" si="14"/>
        <v xml:space="preserve">  </v>
      </c>
      <c r="AP199" s="146" t="str">
        <f t="shared" si="15"/>
        <v xml:space="preserve">  </v>
      </c>
      <c r="AQ199" s="126" t="str">
        <f t="shared" si="16"/>
        <v/>
      </c>
      <c r="AR199" s="7"/>
      <c r="AS199" s="7"/>
    </row>
    <row r="200" spans="1:45" ht="20.100000000000001" hidden="1" customHeight="1">
      <c r="A200" s="7"/>
      <c r="B200" s="7"/>
      <c r="C200" s="129">
        <f t="shared" si="17"/>
        <v>191</v>
      </c>
      <c r="D200" s="130" t="str">
        <f>IF(biodata_ips!D200="","", biodata_ips!D200)</f>
        <v/>
      </c>
      <c r="E200" s="129" t="str">
        <f>IF(biodata_ips!E200="","", biodata_ips!E200)</f>
        <v/>
      </c>
      <c r="F200" s="131" t="str">
        <f>IF(biodata_ips!F200="","", biodata_ips!F200)</f>
        <v/>
      </c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124" t="str">
        <f t="shared" si="12"/>
        <v/>
      </c>
      <c r="AN200" s="125" t="str">
        <f t="shared" si="13"/>
        <v xml:space="preserve">  </v>
      </c>
      <c r="AO200" s="145" t="str">
        <f t="shared" si="14"/>
        <v xml:space="preserve">  </v>
      </c>
      <c r="AP200" s="146" t="str">
        <f t="shared" si="15"/>
        <v xml:space="preserve">  </v>
      </c>
      <c r="AQ200" s="126" t="str">
        <f t="shared" si="16"/>
        <v/>
      </c>
      <c r="AR200" s="7"/>
      <c r="AS200" s="7"/>
    </row>
    <row r="201" spans="1:45" ht="20.100000000000001" hidden="1" customHeight="1">
      <c r="A201" s="7"/>
      <c r="B201" s="7"/>
      <c r="C201" s="129">
        <f t="shared" si="17"/>
        <v>192</v>
      </c>
      <c r="D201" s="130" t="str">
        <f>IF(biodata_ips!D201="","", biodata_ips!D201)</f>
        <v/>
      </c>
      <c r="E201" s="129" t="str">
        <f>IF(biodata_ips!E201="","", biodata_ips!E201)</f>
        <v/>
      </c>
      <c r="F201" s="131" t="str">
        <f>IF(biodata_ips!F201="","", biodata_ips!F201)</f>
        <v/>
      </c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124" t="str">
        <f t="shared" si="12"/>
        <v/>
      </c>
      <c r="AN201" s="125" t="str">
        <f t="shared" si="13"/>
        <v xml:space="preserve">  </v>
      </c>
      <c r="AO201" s="145" t="str">
        <f t="shared" si="14"/>
        <v xml:space="preserve">  </v>
      </c>
      <c r="AP201" s="146" t="str">
        <f t="shared" si="15"/>
        <v xml:space="preserve">  </v>
      </c>
      <c r="AQ201" s="126" t="str">
        <f t="shared" si="16"/>
        <v/>
      </c>
      <c r="AR201" s="7"/>
      <c r="AS201" s="7"/>
    </row>
    <row r="202" spans="1:45" ht="20.100000000000001" hidden="1" customHeight="1">
      <c r="A202" s="7"/>
      <c r="B202" s="7"/>
      <c r="C202" s="129">
        <f t="shared" si="17"/>
        <v>193</v>
      </c>
      <c r="D202" s="130" t="str">
        <f>IF(biodata_ips!D202="","", biodata_ips!D202)</f>
        <v/>
      </c>
      <c r="E202" s="129" t="str">
        <f>IF(biodata_ips!E202="","", biodata_ips!E202)</f>
        <v/>
      </c>
      <c r="F202" s="131" t="str">
        <f>IF(biodata_ips!F202="","", biodata_ips!F202)</f>
        <v/>
      </c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124" t="str">
        <f t="shared" si="12"/>
        <v/>
      </c>
      <c r="AN202" s="125" t="str">
        <f t="shared" si="13"/>
        <v xml:space="preserve">  </v>
      </c>
      <c r="AO202" s="145" t="str">
        <f t="shared" si="14"/>
        <v xml:space="preserve">  </v>
      </c>
      <c r="AP202" s="146" t="str">
        <f t="shared" si="15"/>
        <v xml:space="preserve">  </v>
      </c>
      <c r="AQ202" s="126" t="str">
        <f>IF(AM202="","",RANK(AM202,$AM$10:$AM$209))</f>
        <v/>
      </c>
      <c r="AR202" s="7"/>
      <c r="AS202" s="7"/>
    </row>
    <row r="203" spans="1:45" ht="20.100000000000001" hidden="1" customHeight="1">
      <c r="A203" s="7"/>
      <c r="B203" s="7"/>
      <c r="C203" s="129">
        <f t="shared" si="17"/>
        <v>194</v>
      </c>
      <c r="D203" s="130" t="str">
        <f>IF(biodata_ips!D203="","", biodata_ips!D203)</f>
        <v/>
      </c>
      <c r="E203" s="129" t="str">
        <f>IF(biodata_ips!E203="","", biodata_ips!E203)</f>
        <v/>
      </c>
      <c r="F203" s="131" t="str">
        <f>IF(biodata_ips!F203="","", biodata_ips!F203)</f>
        <v/>
      </c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124" t="str">
        <f t="shared" ref="AM203:AM209" si="18">IF(G203="","",SUM(G203:AL203))</f>
        <v/>
      </c>
      <c r="AN203" s="125" t="str">
        <f t="shared" ref="AN203:AN209" si="19">IFERROR(AVERAGE(G203,I203,K203,M203,O203,Q203,S203,U203,W203,Y203,AA203,AC203,AE203,AG203,AI203,AK203),"  ")</f>
        <v xml:space="preserve">  </v>
      </c>
      <c r="AO203" s="145" t="str">
        <f t="shared" ref="AO203:AO209" si="20">IFERROR(AVERAGE(H203,J203,L203,N203,P203,R203,T203,V203,X203,Z203,AB203,AD203,AF203,AH203,AJ203,AL203),"  ")</f>
        <v xml:space="preserve">  </v>
      </c>
      <c r="AP203" s="146" t="str">
        <f t="shared" ref="AP203:AP209" si="21">IFERROR(AVERAGE(G203:AL203),"  ")</f>
        <v xml:space="preserve">  </v>
      </c>
      <c r="AQ203" s="126" t="str">
        <f>IF(AM203="","",RANK(AM203,$AM$10:$AM$209))</f>
        <v/>
      </c>
      <c r="AR203" s="7"/>
      <c r="AS203" s="7"/>
    </row>
    <row r="204" spans="1:45" ht="20.100000000000001" hidden="1" customHeight="1">
      <c r="A204" s="7"/>
      <c r="B204" s="7"/>
      <c r="C204" s="129">
        <f t="shared" ref="C204:C209" si="22">C203+1</f>
        <v>195</v>
      </c>
      <c r="D204" s="130" t="str">
        <f>IF(biodata_ips!D204="","", biodata_ips!D204)</f>
        <v/>
      </c>
      <c r="E204" s="129" t="str">
        <f>IF(biodata_ips!E204="","", biodata_ips!E204)</f>
        <v/>
      </c>
      <c r="F204" s="131" t="str">
        <f>IF(biodata_ips!F204="","", biodata_ips!F204)</f>
        <v/>
      </c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124" t="str">
        <f t="shared" si="18"/>
        <v/>
      </c>
      <c r="AN204" s="125" t="str">
        <f t="shared" si="19"/>
        <v xml:space="preserve">  </v>
      </c>
      <c r="AO204" s="145" t="str">
        <f t="shared" si="20"/>
        <v xml:space="preserve">  </v>
      </c>
      <c r="AP204" s="146" t="str">
        <f t="shared" si="21"/>
        <v xml:space="preserve">  </v>
      </c>
      <c r="AQ204" s="126" t="str">
        <f t="shared" ref="AQ204:AQ209" si="23">IF(AM204="","",RANK(AM204,$AM$10:$AM$209))</f>
        <v/>
      </c>
      <c r="AR204" s="7"/>
      <c r="AS204" s="7"/>
    </row>
    <row r="205" spans="1:45" ht="20.100000000000001" hidden="1" customHeight="1">
      <c r="A205" s="7"/>
      <c r="B205" s="7"/>
      <c r="C205" s="129">
        <f t="shared" si="22"/>
        <v>196</v>
      </c>
      <c r="D205" s="130" t="str">
        <f>IF(biodata_ips!D205="","", biodata_ips!D205)</f>
        <v/>
      </c>
      <c r="E205" s="129" t="str">
        <f>IF(biodata_ips!E205="","", biodata_ips!E205)</f>
        <v/>
      </c>
      <c r="F205" s="131" t="str">
        <f>IF(biodata_ips!F205="","", biodata_ips!F205)</f>
        <v/>
      </c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124" t="str">
        <f t="shared" si="18"/>
        <v/>
      </c>
      <c r="AN205" s="125" t="str">
        <f t="shared" si="19"/>
        <v xml:space="preserve">  </v>
      </c>
      <c r="AO205" s="145" t="str">
        <f t="shared" si="20"/>
        <v xml:space="preserve">  </v>
      </c>
      <c r="AP205" s="146" t="str">
        <f t="shared" si="21"/>
        <v xml:space="preserve">  </v>
      </c>
      <c r="AQ205" s="126" t="str">
        <f t="shared" si="23"/>
        <v/>
      </c>
      <c r="AR205" s="7"/>
      <c r="AS205" s="7"/>
    </row>
    <row r="206" spans="1:45" ht="20.100000000000001" hidden="1" customHeight="1">
      <c r="A206" s="7"/>
      <c r="B206" s="7"/>
      <c r="C206" s="129">
        <f t="shared" si="22"/>
        <v>197</v>
      </c>
      <c r="D206" s="130" t="str">
        <f>IF(biodata_ips!D206="","", biodata_ips!D206)</f>
        <v/>
      </c>
      <c r="E206" s="129" t="str">
        <f>IF(biodata_ips!E206="","", biodata_ips!E206)</f>
        <v/>
      </c>
      <c r="F206" s="131" t="str">
        <f>IF(biodata_ips!F206="","", biodata_ips!F206)</f>
        <v/>
      </c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124" t="str">
        <f t="shared" si="18"/>
        <v/>
      </c>
      <c r="AN206" s="125" t="str">
        <f t="shared" si="19"/>
        <v xml:space="preserve">  </v>
      </c>
      <c r="AO206" s="145" t="str">
        <f t="shared" si="20"/>
        <v xml:space="preserve">  </v>
      </c>
      <c r="AP206" s="146" t="str">
        <f t="shared" si="21"/>
        <v xml:space="preserve">  </v>
      </c>
      <c r="AQ206" s="126" t="str">
        <f t="shared" si="23"/>
        <v/>
      </c>
      <c r="AR206" s="7"/>
      <c r="AS206" s="7"/>
    </row>
    <row r="207" spans="1:45" ht="20.100000000000001" hidden="1" customHeight="1">
      <c r="A207" s="7"/>
      <c r="B207" s="7"/>
      <c r="C207" s="129">
        <f t="shared" si="22"/>
        <v>198</v>
      </c>
      <c r="D207" s="130" t="str">
        <f>IF(biodata_ips!D207="","", biodata_ips!D207)</f>
        <v/>
      </c>
      <c r="E207" s="129" t="str">
        <f>IF(biodata_ips!E207="","", biodata_ips!E207)</f>
        <v/>
      </c>
      <c r="F207" s="131" t="str">
        <f>IF(biodata_ips!F207="","", biodata_ips!F207)</f>
        <v/>
      </c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124" t="str">
        <f t="shared" si="18"/>
        <v/>
      </c>
      <c r="AN207" s="125" t="str">
        <f t="shared" si="19"/>
        <v xml:space="preserve">  </v>
      </c>
      <c r="AO207" s="145" t="str">
        <f t="shared" si="20"/>
        <v xml:space="preserve">  </v>
      </c>
      <c r="AP207" s="146" t="str">
        <f t="shared" si="21"/>
        <v xml:space="preserve">  </v>
      </c>
      <c r="AQ207" s="126" t="str">
        <f t="shared" si="23"/>
        <v/>
      </c>
      <c r="AR207" s="7"/>
      <c r="AS207" s="7"/>
    </row>
    <row r="208" spans="1:45" ht="20.100000000000001" hidden="1" customHeight="1">
      <c r="A208" s="7"/>
      <c r="B208" s="7"/>
      <c r="C208" s="129">
        <f t="shared" si="22"/>
        <v>199</v>
      </c>
      <c r="D208" s="130" t="str">
        <f>IF(biodata_ips!D208="","", biodata_ips!D208)</f>
        <v/>
      </c>
      <c r="E208" s="129" t="str">
        <f>IF(biodata_ips!E208="","", biodata_ips!E208)</f>
        <v/>
      </c>
      <c r="F208" s="131" t="str">
        <f>IF(biodata_ips!F208="","", biodata_ips!F208)</f>
        <v/>
      </c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124" t="str">
        <f t="shared" si="18"/>
        <v/>
      </c>
      <c r="AN208" s="125" t="str">
        <f t="shared" si="19"/>
        <v xml:space="preserve">  </v>
      </c>
      <c r="AO208" s="145" t="str">
        <f t="shared" si="20"/>
        <v xml:space="preserve">  </v>
      </c>
      <c r="AP208" s="146" t="str">
        <f t="shared" si="21"/>
        <v xml:space="preserve">  </v>
      </c>
      <c r="AQ208" s="126" t="str">
        <f t="shared" si="23"/>
        <v/>
      </c>
      <c r="AR208" s="7"/>
      <c r="AS208" s="7"/>
    </row>
    <row r="209" spans="1:45" ht="20.100000000000001" hidden="1" customHeight="1">
      <c r="A209" s="7"/>
      <c r="B209" s="7"/>
      <c r="C209" s="129">
        <f t="shared" si="22"/>
        <v>200</v>
      </c>
      <c r="D209" s="130" t="str">
        <f>IF(biodata_ips!D209="","", biodata_ips!D209)</f>
        <v/>
      </c>
      <c r="E209" s="129" t="str">
        <f>IF(biodata_ips!E209="","", biodata_ips!E209)</f>
        <v/>
      </c>
      <c r="F209" s="131" t="str">
        <f>IF(biodata_ips!F209="","", biodata_ips!F209)</f>
        <v/>
      </c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124" t="str">
        <f t="shared" si="18"/>
        <v/>
      </c>
      <c r="AN209" s="125" t="str">
        <f t="shared" si="19"/>
        <v xml:space="preserve">  </v>
      </c>
      <c r="AO209" s="145" t="str">
        <f t="shared" si="20"/>
        <v xml:space="preserve">  </v>
      </c>
      <c r="AP209" s="146" t="str">
        <f t="shared" si="21"/>
        <v xml:space="preserve">  </v>
      </c>
      <c r="AQ209" s="126" t="str">
        <f t="shared" si="23"/>
        <v/>
      </c>
      <c r="AR209" s="7"/>
      <c r="AS209" s="7"/>
    </row>
    <row r="210" spans="1:45" hidden="1">
      <c r="A210" s="7"/>
      <c r="B210" s="7"/>
      <c r="C210" s="14"/>
      <c r="E210" s="14"/>
      <c r="F210" s="15"/>
      <c r="G210" s="16"/>
      <c r="H210" s="17"/>
      <c r="I210" s="14"/>
      <c r="J210" s="16"/>
      <c r="AR210" s="7"/>
      <c r="AS210" s="7"/>
    </row>
    <row r="211" spans="1:45" ht="45.75" customHeight="1">
      <c r="A211" s="7"/>
      <c r="B211" s="7"/>
      <c r="C211" s="107"/>
      <c r="D211" s="7"/>
      <c r="E211" s="7"/>
      <c r="F211" s="8"/>
      <c r="G211" s="7"/>
      <c r="H211" s="7"/>
      <c r="I211" s="7"/>
      <c r="J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</row>
    <row r="212" spans="1:45" ht="15" hidden="1" customHeight="1"/>
  </sheetData>
  <sheetProtection algorithmName="SHA-512" hashValue="Key8akJHOqkzPm9HjFXS7igTYINzR3gUKiXCLacqfmaRUs9UkOzouSwE4s9WhCmt2usg6noCwrRAFC3zG+vinw==" saltValue="c/hg3+BDexQhJ+qViALveg==" spinCount="100000" sheet="1" formatColumns="0" formatRows="0" selectLockedCells="1"/>
  <mergeCells count="25">
    <mergeCell ref="I8:J8"/>
    <mergeCell ref="C8:C9"/>
    <mergeCell ref="D8:D9"/>
    <mergeCell ref="E8:E9"/>
    <mergeCell ref="F8:F9"/>
    <mergeCell ref="G8:H8"/>
    <mergeCell ref="AG8:AH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I8:AJ8"/>
    <mergeCell ref="AK8:AL8"/>
    <mergeCell ref="AM8:AM9"/>
    <mergeCell ref="AP8:AP9"/>
    <mergeCell ref="AQ8:AQ9"/>
    <mergeCell ref="AN8:AN9"/>
    <mergeCell ref="AO8:AO9"/>
  </mergeCells>
  <conditionalFormatting sqref="G10:AL209">
    <cfRule type="containsBlanks" dxfId="5" priority="8">
      <formula>LEN(TRIM(G10))=0</formula>
    </cfRule>
    <cfRule type="cellIs" dxfId="4" priority="9" operator="lessThanOrEqual">
      <formula>50</formula>
    </cfRule>
  </conditionalFormatting>
  <conditionalFormatting sqref="AI10:AJ209">
    <cfRule type="expression" dxfId="3" priority="4">
      <formula>$AI$8=""</formula>
    </cfRule>
  </conditionalFormatting>
  <conditionalFormatting sqref="AK10:AL209">
    <cfRule type="expression" dxfId="2" priority="3">
      <formula>$AK$8=""</formula>
    </cfRule>
  </conditionalFormatting>
  <conditionalFormatting sqref="AE10:AF209">
    <cfRule type="expression" dxfId="1" priority="2">
      <formula>$AE$8=""</formula>
    </cfRule>
  </conditionalFormatting>
  <conditionalFormatting sqref="AG10:AH209">
    <cfRule type="expression" dxfId="0" priority="1">
      <formula>$AG$8=""</formula>
    </cfRule>
  </conditionalFormatting>
  <dataValidations count="4">
    <dataValidation allowBlank="1" showInputMessage="1" showErrorMessage="1" promptTitle="Silahkan diisi" prompt="Dengan mapel yang akan ditampilkan pada halaman cetak ijazah" sqref="G8:AL8"/>
    <dataValidation type="whole" allowBlank="1" showInputMessage="1" showErrorMessage="1" errorTitle="Perhatian:" error="Hanya bisa diisi dengan angka 0-100 saja..!" promptTitle="diisi:" prompt="0-100" sqref="G10:AL209">
      <formula1>0</formula1>
      <formula2>100</formula2>
    </dataValidation>
    <dataValidation type="textLength" allowBlank="1" showInputMessage="1" showErrorMessage="1" errorTitle="Maaf" error="NISN 10 digit" sqref="F210">
      <formula1>10</formula1>
      <formula2>10</formula2>
    </dataValidation>
    <dataValidation allowBlank="1" showInputMessage="1" showErrorMessage="1" promptTitle="Perhatian !" prompt="_x000a_Tgl Lahir dientri dengan Format:_x000a_dd/mm/yyy_x000a_Contoh: 08/10/2000" sqref="H210"/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44043" r:id="rId4" name="Image1">
          <controlPr locked="0" defaultSize="0" print="0" autoLine="0" r:id="rId5">
            <anchor moveWithCells="1">
              <from>
                <xdr:col>3</xdr:col>
                <xdr:colOff>352425</xdr:colOff>
                <xdr:row>5</xdr:row>
                <xdr:rowOff>238125</xdr:rowOff>
              </from>
              <to>
                <xdr:col>3</xdr:col>
                <xdr:colOff>638175</xdr:colOff>
                <xdr:row>5</xdr:row>
                <xdr:rowOff>495300</xdr:rowOff>
              </to>
            </anchor>
          </controlPr>
        </control>
      </mc:Choice>
      <mc:Fallback>
        <control shapeId="44043" r:id="rId4" name="Image1"/>
      </mc:Fallback>
    </mc:AlternateContent>
    <mc:AlternateContent xmlns:mc="http://schemas.openxmlformats.org/markup-compatibility/2006">
      <mc:Choice Requires="x14">
        <control shapeId="44044" r:id="rId6" name="Image2">
          <controlPr autoLine="0" r:id="rId7">
            <anchor moveWithCells="1">
              <from>
                <xdr:col>3</xdr:col>
                <xdr:colOff>676275</xdr:colOff>
                <xdr:row>5</xdr:row>
                <xdr:rowOff>171450</xdr:rowOff>
              </from>
              <to>
                <xdr:col>3</xdr:col>
                <xdr:colOff>1019175</xdr:colOff>
                <xdr:row>5</xdr:row>
                <xdr:rowOff>552450</xdr:rowOff>
              </to>
            </anchor>
          </controlPr>
        </control>
      </mc:Choice>
      <mc:Fallback>
        <control shapeId="44044" r:id="rId6" name="Image2"/>
      </mc:Fallback>
    </mc:AlternateContent>
    <mc:AlternateContent xmlns:mc="http://schemas.openxmlformats.org/markup-compatibility/2006">
      <mc:Choice Requires="x14">
        <control shapeId="44033" r:id="rId8" name="Button 1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5</xdr:row>
                <xdr:rowOff>0</xdr:rowOff>
              </from>
              <to>
                <xdr:col>0</xdr:col>
                <xdr:colOff>1571625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37" r:id="rId9" name="Button 5">
          <controlPr defaultSize="0" print="0" autoFill="0" autoPict="0" macro="[0]!CETAK_HALAMAN_BELAKANG_IPS" altText="Pendidikan Agama Islam">
            <anchor moveWithCells="1" sizeWithCells="1">
              <from>
                <xdr:col>0</xdr:col>
                <xdr:colOff>47625</xdr:colOff>
                <xdr:row>7</xdr:row>
                <xdr:rowOff>542925</xdr:rowOff>
              </from>
              <to>
                <xdr:col>0</xdr:col>
                <xdr:colOff>1571625</xdr:colOff>
                <xdr:row>7</xdr:row>
                <xdr:rowOff>819150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38" r:id="rId10" name="Button 6">
          <controlPr defaultSize="0" print="0" autoFill="0" autoPict="0" macro="[0]!CETAK_HALAMAN_DEPAN_IPS" altText="Pendidikan Agama Islam">
            <anchor moveWithCells="1" sizeWithCells="1">
              <from>
                <xdr:col>0</xdr:col>
                <xdr:colOff>47625</xdr:colOff>
                <xdr:row>7</xdr:row>
                <xdr:rowOff>238125</xdr:rowOff>
              </from>
              <to>
                <xdr:col>0</xdr:col>
                <xdr:colOff>1571625</xdr:colOff>
                <xdr:row>7</xdr:row>
                <xdr:rowOff>514350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0" r:id="rId11" name="Button 8">
          <controlPr defaultSize="0" print="0" autoFill="0" autoPict="0" macro="[0]!ENTRI_BIODATA_IPS" altText="Pendidikan Agama Islam">
            <anchor moveWithCells="1" sizeWithCells="1">
              <from>
                <xdr:col>0</xdr:col>
                <xdr:colOff>47625</xdr:colOff>
                <xdr:row>6</xdr:row>
                <xdr:rowOff>28575</xdr:rowOff>
              </from>
              <to>
                <xdr:col>0</xdr:col>
                <xdr:colOff>1571625</xdr:colOff>
                <xdr:row>7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1" r:id="rId12" name="Button 9">
          <controlPr defaultSize="0" print="0" autoFill="0" autoPict="0" macro="[0]!SIMPAN" altText="Pendidikan Agama Islam">
            <anchor moveWithCells="1" sizeWithCells="1">
              <from>
                <xdr:col>0</xdr:col>
                <xdr:colOff>47625</xdr:colOff>
                <xdr:row>7</xdr:row>
                <xdr:rowOff>847725</xdr:rowOff>
              </from>
              <to>
                <xdr:col>0</xdr:col>
                <xdr:colOff>1571625</xdr:colOff>
                <xdr:row>7</xdr:row>
                <xdr:rowOff>1114425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2" r:id="rId13" name="Button 10">
          <controlPr defaultSize="0" print="0" autoFill="0" autoPict="0" macro="[0]!KELUAR" altText="Pendidikan Agama Islam">
            <anchor moveWithCells="1" sizeWithCells="1">
              <from>
                <xdr:col>0</xdr:col>
                <xdr:colOff>47625</xdr:colOff>
                <xdr:row>7</xdr:row>
                <xdr:rowOff>1190625</xdr:rowOff>
              </from>
              <to>
                <xdr:col>0</xdr:col>
                <xdr:colOff>1571625</xdr:colOff>
                <xdr:row>8</xdr:row>
                <xdr:rowOff>190500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FFC000"/>
  </sheetPr>
  <dimension ref="A1:XFD211"/>
  <sheetViews>
    <sheetView showGridLines="0" showRowColHeaders="0" tabSelected="1" topLeftCell="A6" workbookViewId="0">
      <selection activeCell="N22" sqref="N22:N23"/>
    </sheetView>
  </sheetViews>
  <sheetFormatPr defaultColWidth="0" defaultRowHeight="15" customHeight="1" zeroHeight="1"/>
  <cols>
    <col min="1" max="1" width="23.85546875" style="6" customWidth="1"/>
    <col min="2" max="2" width="0.140625" style="6" customWidth="1"/>
    <col min="3" max="3" width="5.140625" style="6" customWidth="1"/>
    <col min="4" max="4" width="7.28515625" style="6" customWidth="1"/>
    <col min="5" max="5" width="7.140625" style="6" customWidth="1"/>
    <col min="6" max="6" width="7.42578125" style="19" customWidth="1"/>
    <col min="7" max="7" width="15.42578125" style="6" customWidth="1"/>
    <col min="8" max="8" width="8.85546875" style="6" customWidth="1"/>
    <col min="9" max="9" width="4" style="7" customWidth="1"/>
    <col min="10" max="10" width="18.140625" style="7" customWidth="1"/>
    <col min="11" max="11" width="27.42578125" style="6" customWidth="1"/>
    <col min="12" max="12" width="3.7109375" style="6" customWidth="1"/>
    <col min="13" max="13" width="21.28515625" style="7" customWidth="1"/>
    <col min="14" max="14" width="14.42578125" style="7" customWidth="1"/>
    <col min="15" max="15" width="16" style="7" customWidth="1"/>
    <col min="16" max="16" width="16" style="6" customWidth="1"/>
    <col min="17" max="17" width="2.42578125" style="6" customWidth="1"/>
    <col min="18" max="16383" width="9.140625" style="6" hidden="1"/>
    <col min="16384" max="16384" width="3.85546875" style="6" customWidth="1"/>
  </cols>
  <sheetData>
    <row r="1" spans="1:17 16384:16384" ht="15" hidden="1" customHeight="1">
      <c r="A1" s="39"/>
      <c r="B1" s="7"/>
      <c r="C1" s="20">
        <v>14</v>
      </c>
      <c r="D1" s="7"/>
      <c r="E1" s="75"/>
      <c r="F1" s="75"/>
      <c r="G1" s="75"/>
      <c r="H1" s="75"/>
      <c r="I1" s="75"/>
      <c r="J1" s="75"/>
      <c r="K1" s="75"/>
      <c r="L1" s="75"/>
      <c r="O1" s="6"/>
    </row>
    <row r="2" spans="1:17 16384:16384" ht="15" hidden="1" customHeight="1">
      <c r="A2" s="7"/>
      <c r="B2" s="7"/>
      <c r="C2" s="7"/>
      <c r="D2" s="7"/>
      <c r="E2" s="75"/>
      <c r="F2" s="75"/>
      <c r="G2" s="75"/>
      <c r="H2" s="75"/>
      <c r="I2" s="75"/>
      <c r="J2" s="75"/>
      <c r="K2" s="75"/>
      <c r="L2" s="75"/>
      <c r="O2" s="6"/>
    </row>
    <row r="3" spans="1:17 16384:16384" ht="15" hidden="1" customHeight="1">
      <c r="A3" s="7"/>
      <c r="B3" s="7"/>
      <c r="C3" s="7"/>
      <c r="D3" s="7"/>
      <c r="E3" s="75"/>
      <c r="F3" s="75"/>
      <c r="G3" s="75"/>
      <c r="H3" s="75"/>
      <c r="I3" s="75"/>
      <c r="J3" s="75"/>
      <c r="K3" s="75"/>
      <c r="L3" s="75"/>
      <c r="O3" s="6"/>
    </row>
    <row r="4" spans="1:17 16384:16384" ht="15" hidden="1" customHeight="1">
      <c r="A4" s="7"/>
      <c r="B4" s="7"/>
      <c r="C4" s="7"/>
      <c r="D4" s="7"/>
      <c r="E4" s="75"/>
      <c r="F4" s="75"/>
      <c r="G4" s="75"/>
      <c r="H4" s="75"/>
      <c r="I4" s="75"/>
      <c r="J4" s="75"/>
      <c r="K4" s="75"/>
      <c r="L4" s="75"/>
      <c r="O4" s="6"/>
    </row>
    <row r="5" spans="1:17 16384:16384" ht="15" hidden="1" customHeight="1">
      <c r="A5" s="206"/>
      <c r="B5" s="7"/>
      <c r="C5" s="7"/>
      <c r="D5" s="7"/>
      <c r="E5" s="75"/>
      <c r="F5" s="75"/>
      <c r="G5" s="75"/>
      <c r="H5" s="75"/>
      <c r="I5" s="75"/>
      <c r="J5" s="75"/>
      <c r="K5" s="75"/>
      <c r="L5" s="75"/>
      <c r="O5" s="6"/>
    </row>
    <row r="6" spans="1:17 16384:16384" ht="7.5" customHeight="1">
      <c r="A6" s="206"/>
      <c r="B6" s="7"/>
      <c r="C6" s="7"/>
      <c r="D6" s="7"/>
      <c r="E6" s="75"/>
      <c r="F6" s="75"/>
      <c r="G6" s="75"/>
      <c r="H6" s="75"/>
      <c r="I6" s="75"/>
      <c r="J6" s="75"/>
      <c r="K6" s="75"/>
      <c r="L6" s="75"/>
      <c r="P6" s="7"/>
      <c r="Q6" s="7"/>
      <c r="XFD6" s="7"/>
    </row>
    <row r="7" spans="1:17 16384:16384" ht="54.75" customHeight="1">
      <c r="A7" s="7"/>
      <c r="B7" s="120"/>
      <c r="C7" s="197"/>
      <c r="D7" s="198"/>
      <c r="E7" s="265" t="s">
        <v>48</v>
      </c>
      <c r="F7" s="265"/>
      <c r="G7" s="265"/>
      <c r="H7" s="265"/>
      <c r="I7" s="265"/>
      <c r="J7" s="265"/>
      <c r="K7" s="265"/>
      <c r="L7" s="106"/>
      <c r="M7" s="192"/>
      <c r="N7" s="192"/>
      <c r="O7" s="192"/>
      <c r="P7" s="192"/>
      <c r="Q7" s="7"/>
      <c r="XFD7" s="7"/>
    </row>
    <row r="8" spans="1:17 16384:16384" ht="7.5" customHeight="1">
      <c r="A8" s="7"/>
      <c r="B8" s="7"/>
      <c r="C8" s="7"/>
      <c r="D8" s="7"/>
      <c r="E8" s="7"/>
      <c r="F8" s="7"/>
      <c r="G8" s="7"/>
      <c r="H8" s="7"/>
      <c r="K8" s="7"/>
      <c r="L8" s="7"/>
      <c r="M8" s="192"/>
      <c r="N8" s="192"/>
      <c r="O8" s="192"/>
      <c r="P8" s="192"/>
      <c r="Q8" s="7"/>
      <c r="XFD8" s="7"/>
    </row>
    <row r="9" spans="1:17 16384:16384" ht="27.75" customHeight="1">
      <c r="A9" s="11"/>
      <c r="B9" s="12"/>
      <c r="C9" s="33"/>
      <c r="D9" s="33"/>
      <c r="E9" s="33"/>
      <c r="F9" s="33"/>
      <c r="G9" s="33"/>
      <c r="H9" s="33"/>
      <c r="I9" s="33"/>
      <c r="J9" s="33"/>
      <c r="K9" s="33"/>
      <c r="L9" s="101"/>
      <c r="M9" s="192"/>
      <c r="N9" s="192"/>
      <c r="O9" s="192"/>
      <c r="P9" s="192"/>
      <c r="Q9" s="7"/>
      <c r="XFD9" s="7"/>
    </row>
    <row r="10" spans="1:17 16384:16384" ht="20.100000000000001" customHeight="1">
      <c r="A10" s="7"/>
      <c r="B10" s="7"/>
      <c r="C10" s="108"/>
      <c r="D10" s="76"/>
      <c r="E10" s="108"/>
      <c r="F10" s="108"/>
      <c r="G10" s="77"/>
      <c r="H10" s="77"/>
      <c r="I10" s="77"/>
      <c r="J10" s="108"/>
      <c r="K10" s="77"/>
      <c r="L10" s="102"/>
      <c r="M10" s="192"/>
      <c r="N10" s="192"/>
      <c r="O10" s="192"/>
      <c r="P10" s="192"/>
      <c r="Q10" s="7"/>
      <c r="XFD10" s="7"/>
    </row>
    <row r="11" spans="1:17 16384:16384" ht="20.100000000000001" customHeight="1">
      <c r="A11" s="7"/>
      <c r="B11" s="7"/>
      <c r="C11" s="108"/>
      <c r="D11" s="76"/>
      <c r="E11" s="108"/>
      <c r="F11" s="108"/>
      <c r="G11" s="77"/>
      <c r="H11" s="77"/>
      <c r="I11" s="77"/>
      <c r="J11" s="108"/>
      <c r="K11" s="77"/>
      <c r="L11" s="102"/>
      <c r="M11" s="193"/>
      <c r="N11" s="266"/>
      <c r="O11" s="266"/>
      <c r="P11" s="192"/>
      <c r="Q11" s="7"/>
      <c r="XFD11" s="7"/>
    </row>
    <row r="12" spans="1:17 16384:16384" ht="16.5" customHeight="1">
      <c r="A12" s="7"/>
      <c r="B12" s="7"/>
      <c r="C12" s="108"/>
      <c r="D12" s="76"/>
      <c r="E12" s="108"/>
      <c r="F12" s="108"/>
      <c r="G12" s="77"/>
      <c r="H12" s="76"/>
      <c r="I12" s="76"/>
      <c r="J12" s="108"/>
      <c r="K12" s="77"/>
      <c r="L12" s="102"/>
      <c r="M12" s="192"/>
      <c r="N12" s="192"/>
      <c r="O12" s="192"/>
      <c r="P12" s="192"/>
      <c r="Q12" s="7"/>
      <c r="XFD12" s="7"/>
    </row>
    <row r="13" spans="1:17 16384:16384" ht="17.25" customHeight="1" thickBot="1">
      <c r="A13" s="7"/>
      <c r="B13" s="7"/>
      <c r="C13" s="108"/>
      <c r="D13" s="76"/>
      <c r="E13" s="108"/>
      <c r="F13" s="108"/>
      <c r="G13" s="77"/>
      <c r="H13" s="76"/>
      <c r="I13" s="76"/>
      <c r="J13" s="108"/>
      <c r="K13" s="77"/>
      <c r="L13" s="102"/>
      <c r="P13" s="7"/>
      <c r="Q13" s="7"/>
      <c r="XFD13" s="7"/>
    </row>
    <row r="14" spans="1:17 16384:16384" ht="18.75" customHeight="1" thickTop="1">
      <c r="A14" s="7"/>
      <c r="B14" s="7"/>
      <c r="C14" s="108"/>
      <c r="D14" s="76"/>
      <c r="E14" s="108"/>
      <c r="F14" s="108"/>
      <c r="G14" s="77"/>
      <c r="H14" s="76"/>
      <c r="I14" s="76"/>
      <c r="J14" s="108"/>
      <c r="K14" s="77"/>
      <c r="L14" s="102"/>
      <c r="O14" s="230">
        <v>4</v>
      </c>
      <c r="P14" s="7"/>
      <c r="Q14" s="7"/>
      <c r="XFD14" s="7"/>
    </row>
    <row r="15" spans="1:17 16384:16384" ht="34.5" customHeight="1">
      <c r="A15" s="7"/>
      <c r="B15" s="7"/>
      <c r="C15" s="108"/>
      <c r="D15" s="76"/>
      <c r="E15" s="108"/>
      <c r="F15" s="108"/>
      <c r="G15" s="77"/>
      <c r="H15" s="76"/>
      <c r="I15" s="76"/>
      <c r="J15" s="108"/>
      <c r="K15" s="77"/>
      <c r="L15" s="102"/>
      <c r="O15" s="231"/>
      <c r="P15" s="7"/>
      <c r="Q15" s="7"/>
      <c r="XFD15" s="7"/>
    </row>
    <row r="16" spans="1:17 16384:16384" ht="27.75" customHeight="1">
      <c r="A16" s="7"/>
      <c r="B16" s="7"/>
      <c r="C16" s="108"/>
      <c r="D16" s="76"/>
      <c r="E16" s="108"/>
      <c r="F16" s="108"/>
      <c r="G16" s="77"/>
      <c r="H16" s="76"/>
      <c r="I16" s="76"/>
      <c r="J16" s="108"/>
      <c r="K16" s="77"/>
      <c r="L16" s="102"/>
      <c r="O16" s="231"/>
      <c r="P16" s="7"/>
      <c r="Q16" s="7"/>
      <c r="XFD16" s="7"/>
    </row>
    <row r="17" spans="1:17 16384:16384" ht="14.25" customHeight="1" thickBot="1">
      <c r="A17" s="7"/>
      <c r="B17" s="7"/>
      <c r="C17" s="108"/>
      <c r="D17" s="95"/>
      <c r="E17" s="93"/>
      <c r="F17" s="93"/>
      <c r="G17" s="94"/>
      <c r="H17" s="95"/>
      <c r="I17" s="95"/>
      <c r="J17" s="93"/>
      <c r="K17" s="94"/>
      <c r="L17" s="102"/>
      <c r="O17" s="232"/>
      <c r="P17" s="7"/>
      <c r="Q17" s="7"/>
      <c r="XFD17" s="7"/>
    </row>
    <row r="18" spans="1:17 16384:16384" ht="18" customHeight="1" thickTop="1">
      <c r="A18" s="7"/>
      <c r="B18" s="7"/>
      <c r="C18" s="108"/>
      <c r="D18" s="95"/>
      <c r="E18" s="93"/>
      <c r="F18" s="93"/>
      <c r="G18" s="94"/>
      <c r="H18" s="95"/>
      <c r="I18" s="95"/>
      <c r="J18" s="144" t="str">
        <f>menu!G32</f>
        <v>2017/2018</v>
      </c>
      <c r="K18" s="94"/>
      <c r="L18" s="102"/>
      <c r="P18" s="7"/>
      <c r="Q18" s="7"/>
      <c r="XFD18" s="7"/>
    </row>
    <row r="19" spans="1:17 16384:16384" ht="31.5" customHeight="1" thickBot="1">
      <c r="A19" s="7"/>
      <c r="B19" s="7"/>
      <c r="C19" s="158"/>
      <c r="D19" s="86"/>
      <c r="E19" s="140"/>
      <c r="F19" s="140"/>
      <c r="G19" s="141"/>
      <c r="H19" s="86"/>
      <c r="I19" s="86"/>
      <c r="J19" s="140"/>
      <c r="K19" s="149" t="str">
        <f>menu!G14</f>
        <v>Negeri 1</v>
      </c>
      <c r="L19" s="103"/>
      <c r="P19" s="7"/>
      <c r="Q19" s="7"/>
      <c r="XFD19" s="7"/>
    </row>
    <row r="20" spans="1:17 16384:16384" s="7" customFormat="1" ht="20.25" customHeight="1" thickTop="1" thickBot="1">
      <c r="C20" s="158"/>
      <c r="D20" s="86"/>
      <c r="E20" s="150" t="str">
        <f>menu!G16</f>
        <v>Meukek</v>
      </c>
      <c r="F20" s="140"/>
      <c r="G20" s="141"/>
      <c r="H20" s="86"/>
      <c r="I20" s="86"/>
      <c r="J20" s="140"/>
      <c r="K20" s="141"/>
      <c r="L20" s="104"/>
      <c r="M20" s="227" t="s">
        <v>532</v>
      </c>
      <c r="N20" s="228">
        <v>1</v>
      </c>
      <c r="O20" s="100"/>
      <c r="P20" s="100"/>
    </row>
    <row r="21" spans="1:17 16384:16384" s="7" customFormat="1" ht="27.75" customHeight="1" thickTop="1" thickBot="1">
      <c r="C21" s="158"/>
      <c r="D21" s="86"/>
      <c r="E21" s="140"/>
      <c r="F21" s="140"/>
      <c r="G21" s="141"/>
      <c r="H21" s="222" t="str">
        <f>menu!G12</f>
        <v>10102770</v>
      </c>
      <c r="I21" s="222"/>
      <c r="J21" s="222"/>
      <c r="K21" s="141"/>
      <c r="L21" s="104"/>
      <c r="M21" s="227"/>
      <c r="N21" s="228"/>
      <c r="O21" s="188"/>
      <c r="P21" s="100"/>
    </row>
    <row r="22" spans="1:17 16384:16384" s="7" customFormat="1" ht="23.25" customHeight="1" thickTop="1" thickBot="1">
      <c r="C22" s="158"/>
      <c r="D22" s="86"/>
      <c r="E22" s="140"/>
      <c r="F22" s="140"/>
      <c r="G22" s="222" t="str">
        <f>menu!G18</f>
        <v>Aceh Selatan</v>
      </c>
      <c r="H22" s="222"/>
      <c r="I22" s="222"/>
      <c r="J22" s="140"/>
      <c r="K22" s="141"/>
      <c r="L22" s="104"/>
      <c r="M22" s="227" t="s">
        <v>533</v>
      </c>
      <c r="N22" s="229">
        <v>1</v>
      </c>
      <c r="O22" s="100"/>
      <c r="P22" s="100"/>
    </row>
    <row r="23" spans="1:17 16384:16384" s="7" customFormat="1" ht="24" customHeight="1" thickTop="1" thickBot="1">
      <c r="C23" s="158"/>
      <c r="D23" s="86"/>
      <c r="E23" s="140"/>
      <c r="F23" s="159" t="str">
        <f>menu!G20</f>
        <v>Aceh</v>
      </c>
      <c r="G23" s="141"/>
      <c r="H23" s="86"/>
      <c r="I23" s="86"/>
      <c r="J23" s="140"/>
      <c r="K23" s="141"/>
      <c r="L23" s="104"/>
      <c r="M23" s="227"/>
      <c r="N23" s="229"/>
      <c r="O23" s="100"/>
      <c r="P23" s="100"/>
    </row>
    <row r="24" spans="1:17 16384:16384" s="7" customFormat="1" ht="23.25" customHeight="1" thickTop="1">
      <c r="C24" s="158"/>
      <c r="D24" s="86"/>
      <c r="E24" s="140"/>
      <c r="F24" s="140"/>
      <c r="G24" s="141"/>
      <c r="H24" s="150" t="str">
        <f>UPPER(IF(VLOOKUP(CARI_IPS,BIODATA_IPS,2)="","",VLOOKUP(CARI_IPS,BIODATA_IPS,2)))</f>
        <v>FITRI ROSMITA</v>
      </c>
      <c r="I24" s="86"/>
      <c r="J24" s="140"/>
      <c r="K24" s="141"/>
      <c r="L24" s="104"/>
    </row>
    <row r="25" spans="1:17 16384:16384" s="7" customFormat="1" ht="21.75" customHeight="1">
      <c r="C25" s="158"/>
      <c r="D25" s="86"/>
      <c r="E25" s="140"/>
      <c r="F25" s="140"/>
      <c r="G25" s="141"/>
      <c r="H25" s="150" t="str">
        <f>CONCATENATE(VLOOKUP(CARI_IPS,BIODATA_IPS,5),", "&amp;TEXT(VLOOKUP(CARI_IPS,BIODATA_IPS,6),"dd mmmm yyyy"))</f>
        <v>Lhok Mamplam, 01 Februari 1999</v>
      </c>
      <c r="I25" s="86"/>
      <c r="J25" s="140"/>
      <c r="K25" s="141"/>
      <c r="L25" s="104"/>
    </row>
    <row r="26" spans="1:17 16384:16384" s="7" customFormat="1" ht="22.5" customHeight="1">
      <c r="C26" s="158"/>
      <c r="D26" s="86"/>
      <c r="E26" s="140"/>
      <c r="F26" s="140"/>
      <c r="G26" s="141"/>
      <c r="H26" s="150" t="str">
        <f>IF(VLOOKUP(CARI_IPS,BIODATA_IPS,8)="","",VLOOKUP(CARI_IPS,BIODATA_IPS,8))</f>
        <v>Fahmi</v>
      </c>
      <c r="I26" s="86"/>
      <c r="J26" s="140"/>
      <c r="K26" s="141"/>
      <c r="L26" s="104"/>
    </row>
    <row r="27" spans="1:17 16384:16384" s="7" customFormat="1" ht="21" customHeight="1">
      <c r="C27" s="158"/>
      <c r="D27" s="86"/>
      <c r="E27" s="140"/>
      <c r="F27" s="140"/>
      <c r="G27" s="141"/>
      <c r="H27" s="150" t="str">
        <f>IF(VLOOKUP(CARI_IPS,BIODATA_IPS,3)="","",VLOOKUP(CARI_IPS,BIODATA_IPS,3))</f>
        <v>2746</v>
      </c>
      <c r="I27" s="86"/>
      <c r="J27" s="140"/>
      <c r="K27" s="141"/>
      <c r="L27" s="104"/>
    </row>
    <row r="28" spans="1:17 16384:16384" s="7" customFormat="1" ht="23.25" customHeight="1">
      <c r="C28" s="158"/>
      <c r="D28" s="86"/>
      <c r="E28" s="140"/>
      <c r="F28" s="140"/>
      <c r="G28" s="141"/>
      <c r="H28" s="150" t="str">
        <f>IF(VLOOKUP(CARI_IPS,BIODATA_IPS,4)="","",VLOOKUP(CARI_IPS,BIODATA_IPS,4))</f>
        <v>9991903920</v>
      </c>
      <c r="I28" s="86"/>
      <c r="J28" s="140"/>
      <c r="K28" s="141"/>
      <c r="L28" s="104"/>
    </row>
    <row r="29" spans="1:17 16384:16384" s="7" customFormat="1" ht="23.25" customHeight="1">
      <c r="C29" s="158"/>
      <c r="D29" s="86"/>
      <c r="E29" s="140"/>
      <c r="F29" s="140"/>
      <c r="G29" s="141"/>
      <c r="H29" s="150" t="str">
        <f>IF(VLOOKUP(CARI_IPS,BIODATA_IPS,7)="","",VLOOKUP(CARI_IPS,BIODATA_IPS,7))</f>
        <v>3-18-06-21-018-088-9</v>
      </c>
      <c r="I29" s="86"/>
      <c r="J29" s="140"/>
      <c r="K29" s="141"/>
      <c r="L29" s="104"/>
    </row>
    <row r="30" spans="1:17 16384:16384" s="7" customFormat="1" ht="34.5" customHeight="1">
      <c r="C30" s="158"/>
      <c r="D30" s="86"/>
      <c r="E30" s="140"/>
      <c r="F30" s="140"/>
      <c r="G30" s="141"/>
      <c r="H30" s="150" t="str">
        <f>menu!G28</f>
        <v>SMAN 1 Meukek</v>
      </c>
      <c r="I30" s="86"/>
      <c r="J30" s="140"/>
      <c r="K30" s="141"/>
      <c r="L30" s="104"/>
    </row>
    <row r="31" spans="1:17 16384:16384" s="7" customFormat="1" ht="30" customHeight="1">
      <c r="C31" s="158"/>
      <c r="D31" s="86"/>
      <c r="E31" s="140"/>
      <c r="F31" s="140"/>
      <c r="G31" s="141"/>
      <c r="H31" s="150" t="str">
        <f>menu!G30</f>
        <v>SMAN 1 Meukek</v>
      </c>
      <c r="I31" s="86"/>
      <c r="J31" s="140"/>
      <c r="K31" s="141"/>
      <c r="L31" s="104"/>
    </row>
    <row r="32" spans="1:17 16384:16384" s="7" customFormat="1" ht="20.100000000000001" customHeight="1">
      <c r="C32" s="158"/>
      <c r="D32" s="86"/>
      <c r="E32" s="140"/>
      <c r="F32" s="140"/>
      <c r="G32" s="141"/>
      <c r="H32" s="86"/>
      <c r="I32" s="86"/>
      <c r="J32" s="140"/>
      <c r="K32" s="141"/>
      <c r="L32" s="104"/>
    </row>
    <row r="33" spans="3:12" s="7" customFormat="1" ht="20.100000000000001" customHeight="1">
      <c r="C33" s="158"/>
      <c r="D33" s="86"/>
      <c r="E33" s="140"/>
      <c r="F33" s="140"/>
      <c r="G33" s="141"/>
      <c r="H33" s="86"/>
      <c r="I33" s="86"/>
      <c r="J33" s="140"/>
      <c r="K33" s="141"/>
      <c r="L33" s="104"/>
    </row>
    <row r="34" spans="3:12" s="7" customFormat="1" ht="20.100000000000001" customHeight="1">
      <c r="C34" s="158"/>
      <c r="D34" s="86"/>
      <c r="E34" s="140"/>
      <c r="F34" s="140"/>
      <c r="G34" s="141"/>
      <c r="H34" s="86"/>
      <c r="I34" s="86"/>
      <c r="J34" s="140"/>
      <c r="K34" s="141"/>
      <c r="L34" s="104"/>
    </row>
    <row r="35" spans="3:12" s="7" customFormat="1" ht="20.100000000000001" customHeight="1">
      <c r="C35" s="158"/>
      <c r="D35" s="86"/>
      <c r="E35" s="140"/>
      <c r="F35" s="140"/>
      <c r="G35" s="141"/>
      <c r="H35" s="86"/>
      <c r="I35" s="86"/>
      <c r="J35" s="140"/>
      <c r="K35" s="141"/>
      <c r="L35" s="104"/>
    </row>
    <row r="36" spans="3:12" s="7" customFormat="1" ht="37.5" customHeight="1">
      <c r="C36" s="158"/>
      <c r="D36" s="86"/>
      <c r="E36" s="140"/>
      <c r="F36" s="140"/>
      <c r="G36" s="141"/>
      <c r="H36" s="86"/>
      <c r="I36" s="110" t="str">
        <f xml:space="preserve"> menu!G18&amp;", "&amp;TEXT(menu!G26,"dd mmmm yyyy")</f>
        <v>Aceh Selatan, 03 Mei 2018</v>
      </c>
      <c r="J36" s="140"/>
      <c r="K36" s="141"/>
      <c r="L36" s="104"/>
    </row>
    <row r="37" spans="3:12" s="7" customFormat="1" ht="20.100000000000001" customHeight="1">
      <c r="C37" s="158"/>
      <c r="D37" s="86"/>
      <c r="E37" s="140"/>
      <c r="F37" s="140"/>
      <c r="G37" s="141"/>
      <c r="H37" s="86"/>
      <c r="I37" s="86"/>
      <c r="J37" s="140"/>
      <c r="K37" s="141"/>
      <c r="L37" s="104"/>
    </row>
    <row r="38" spans="3:12" s="7" customFormat="1" ht="20.100000000000001" customHeight="1">
      <c r="C38" s="158"/>
      <c r="D38" s="86"/>
      <c r="E38" s="140"/>
      <c r="F38" s="140"/>
      <c r="G38" s="141"/>
      <c r="H38" s="86"/>
      <c r="I38" s="86"/>
      <c r="J38" s="140"/>
      <c r="K38" s="141"/>
      <c r="L38" s="104"/>
    </row>
    <row r="39" spans="3:12" s="7" customFormat="1" ht="20.100000000000001" customHeight="1">
      <c r="C39" s="158"/>
      <c r="D39" s="86"/>
      <c r="E39" s="140"/>
      <c r="F39" s="140"/>
      <c r="G39" s="141"/>
      <c r="H39" s="86"/>
      <c r="I39" s="86"/>
      <c r="J39" s="140"/>
      <c r="K39" s="141"/>
      <c r="L39" s="104"/>
    </row>
    <row r="40" spans="3:12" s="7" customFormat="1" ht="17.25" customHeight="1">
      <c r="C40" s="158"/>
      <c r="D40" s="86"/>
      <c r="E40" s="140"/>
      <c r="F40" s="140"/>
      <c r="G40" s="141"/>
      <c r="H40" s="86"/>
      <c r="I40" s="152" t="str">
        <f>menu!G22</f>
        <v>Drs. IRWADI</v>
      </c>
      <c r="J40" s="150"/>
      <c r="K40" s="141"/>
      <c r="L40" s="104"/>
    </row>
    <row r="41" spans="3:12" s="7" customFormat="1" ht="22.5" customHeight="1">
      <c r="C41" s="158"/>
      <c r="D41" s="86"/>
      <c r="E41" s="140"/>
      <c r="F41" s="140"/>
      <c r="G41" s="141"/>
      <c r="H41" s="86"/>
      <c r="I41" s="86"/>
      <c r="J41" s="152" t="str">
        <f>menu!G24</f>
        <v>19681012 199702 1 004</v>
      </c>
      <c r="K41" s="141"/>
      <c r="L41" s="104"/>
    </row>
    <row r="42" spans="3:12" s="7" customFormat="1" ht="20.100000000000001" customHeight="1">
      <c r="C42" s="33"/>
      <c r="D42" s="86"/>
      <c r="E42" s="140"/>
      <c r="F42" s="140"/>
      <c r="G42" s="141"/>
      <c r="H42" s="86"/>
      <c r="I42" s="86"/>
      <c r="J42" s="140"/>
      <c r="K42" s="141"/>
      <c r="L42" s="105"/>
    </row>
    <row r="43" spans="3:12" s="7" customFormat="1" ht="20.100000000000001" customHeight="1">
      <c r="C43" s="33"/>
      <c r="D43" s="109"/>
      <c r="E43" s="160"/>
      <c r="F43" s="160"/>
      <c r="G43" s="161"/>
      <c r="H43" s="109"/>
      <c r="I43" s="109"/>
      <c r="J43" s="160"/>
      <c r="K43" s="161"/>
      <c r="L43" s="102"/>
    </row>
    <row r="44" spans="3:12" s="7" customFormat="1" ht="19.5" customHeight="1">
      <c r="C44" s="33"/>
      <c r="D44" s="109"/>
      <c r="E44" s="160"/>
      <c r="F44" s="160"/>
      <c r="G44" s="161"/>
      <c r="H44" s="109"/>
      <c r="I44" s="109"/>
      <c r="J44" s="160"/>
      <c r="K44" s="161"/>
      <c r="L44" s="102"/>
    </row>
    <row r="45" spans="3:12" s="7" customFormat="1" ht="6" customHeight="1">
      <c r="C45" s="33"/>
      <c r="D45" s="109"/>
      <c r="E45" s="160"/>
      <c r="F45" s="160"/>
      <c r="G45" s="161"/>
      <c r="H45" s="109"/>
      <c r="I45" s="109"/>
      <c r="J45" s="160"/>
      <c r="K45" s="161"/>
      <c r="L45" s="102"/>
    </row>
    <row r="46" spans="3:12" s="7" customFormat="1" ht="84.75" customHeight="1">
      <c r="C46" s="27"/>
      <c r="D46" s="28"/>
      <c r="E46" s="27"/>
      <c r="F46" s="79"/>
      <c r="G46" s="80"/>
      <c r="H46" s="31"/>
      <c r="I46" s="31"/>
      <c r="J46" s="27"/>
      <c r="K46" s="80"/>
      <c r="L46" s="80"/>
    </row>
    <row r="47" spans="3:12" s="7" customFormat="1" ht="20.100000000000001" hidden="1" customHeight="1">
      <c r="C47" s="27"/>
      <c r="D47" s="28"/>
      <c r="E47" s="27"/>
      <c r="F47" s="79"/>
      <c r="G47" s="80"/>
      <c r="H47" s="31"/>
      <c r="I47" s="31"/>
      <c r="J47" s="27"/>
      <c r="K47" s="80"/>
      <c r="L47" s="80"/>
    </row>
    <row r="48" spans="3:12" s="7" customFormat="1" ht="20.100000000000001" hidden="1" customHeight="1">
      <c r="C48" s="30"/>
      <c r="D48" s="81"/>
      <c r="E48" s="30"/>
      <c r="F48" s="82"/>
      <c r="G48" s="83"/>
      <c r="H48" s="84"/>
      <c r="I48" s="31"/>
      <c r="J48" s="27"/>
      <c r="K48" s="83"/>
      <c r="L48" s="83"/>
    </row>
    <row r="49" spans="3:12" s="7" customFormat="1" ht="20.100000000000001" hidden="1" customHeight="1">
      <c r="C49" s="30"/>
      <c r="D49" s="81"/>
      <c r="E49" s="30"/>
      <c r="F49" s="82"/>
      <c r="G49" s="83"/>
      <c r="H49" s="84"/>
      <c r="I49" s="31"/>
      <c r="J49" s="27"/>
      <c r="K49" s="83"/>
      <c r="L49" s="83"/>
    </row>
    <row r="50" spans="3:12" s="7" customFormat="1" ht="20.100000000000001" hidden="1" customHeight="1">
      <c r="C50" s="30"/>
      <c r="D50" s="81"/>
      <c r="E50" s="30"/>
      <c r="F50" s="82"/>
      <c r="G50" s="83"/>
      <c r="H50" s="84"/>
      <c r="I50" s="31"/>
      <c r="J50" s="27"/>
      <c r="K50" s="83"/>
      <c r="L50" s="83"/>
    </row>
    <row r="51" spans="3:12" s="7" customFormat="1" ht="20.100000000000001" hidden="1" customHeight="1">
      <c r="C51" s="30"/>
      <c r="D51" s="81"/>
      <c r="E51" s="30"/>
      <c r="F51" s="82"/>
      <c r="G51" s="83"/>
      <c r="H51" s="84"/>
      <c r="I51" s="31"/>
      <c r="J51" s="27"/>
      <c r="K51" s="83"/>
      <c r="L51" s="83"/>
    </row>
    <row r="52" spans="3:12" s="7" customFormat="1" ht="20.100000000000001" hidden="1" customHeight="1">
      <c r="C52" s="30"/>
      <c r="D52" s="81"/>
      <c r="E52" s="30"/>
      <c r="F52" s="82"/>
      <c r="G52" s="83"/>
      <c r="H52" s="84"/>
      <c r="I52" s="31"/>
      <c r="J52" s="27"/>
      <c r="K52" s="83"/>
      <c r="L52" s="83"/>
    </row>
    <row r="53" spans="3:12" s="7" customFormat="1" ht="20.100000000000001" hidden="1" customHeight="1">
      <c r="C53" s="30"/>
      <c r="D53" s="81"/>
      <c r="E53" s="30"/>
      <c r="F53" s="82"/>
      <c r="G53" s="83"/>
      <c r="H53" s="84"/>
      <c r="I53" s="31"/>
      <c r="J53" s="27"/>
      <c r="K53" s="83"/>
      <c r="L53" s="83"/>
    </row>
    <row r="54" spans="3:12" s="7" customFormat="1" ht="20.100000000000001" hidden="1" customHeight="1">
      <c r="C54" s="30"/>
      <c r="D54" s="81"/>
      <c r="E54" s="30"/>
      <c r="F54" s="82"/>
      <c r="G54" s="83"/>
      <c r="H54" s="84"/>
      <c r="I54" s="31"/>
      <c r="J54" s="27"/>
      <c r="K54" s="83"/>
      <c r="L54" s="83"/>
    </row>
    <row r="55" spans="3:12" s="7" customFormat="1" ht="20.100000000000001" hidden="1" customHeight="1">
      <c r="C55" s="30"/>
      <c r="D55" s="81"/>
      <c r="E55" s="30"/>
      <c r="F55" s="82"/>
      <c r="G55" s="83"/>
      <c r="H55" s="84"/>
      <c r="I55" s="31"/>
      <c r="J55" s="27"/>
      <c r="K55" s="83"/>
      <c r="L55" s="83"/>
    </row>
    <row r="56" spans="3:12" s="7" customFormat="1" ht="20.100000000000001" hidden="1" customHeight="1">
      <c r="C56" s="30"/>
      <c r="D56" s="81"/>
      <c r="E56" s="30"/>
      <c r="F56" s="82"/>
      <c r="G56" s="83"/>
      <c r="H56" s="84"/>
      <c r="I56" s="31"/>
      <c r="J56" s="27"/>
      <c r="K56" s="83"/>
      <c r="L56" s="83"/>
    </row>
    <row r="57" spans="3:12" s="7" customFormat="1" ht="20.100000000000001" hidden="1" customHeight="1">
      <c r="C57" s="30"/>
      <c r="D57" s="81"/>
      <c r="E57" s="30"/>
      <c r="F57" s="82"/>
      <c r="G57" s="83"/>
      <c r="H57" s="84"/>
      <c r="I57" s="31"/>
      <c r="J57" s="27"/>
      <c r="K57" s="83"/>
      <c r="L57" s="83"/>
    </row>
    <row r="58" spans="3:12" s="7" customFormat="1" ht="20.100000000000001" hidden="1" customHeight="1">
      <c r="C58" s="30"/>
      <c r="D58" s="81"/>
      <c r="E58" s="30"/>
      <c r="F58" s="82"/>
      <c r="G58" s="83"/>
      <c r="H58" s="84"/>
      <c r="I58" s="31"/>
      <c r="J58" s="27"/>
      <c r="K58" s="83"/>
      <c r="L58" s="83"/>
    </row>
    <row r="59" spans="3:12" s="7" customFormat="1" ht="20.100000000000001" hidden="1" customHeight="1">
      <c r="C59" s="30"/>
      <c r="D59" s="81"/>
      <c r="E59" s="30"/>
      <c r="F59" s="82"/>
      <c r="G59" s="83"/>
      <c r="H59" s="84"/>
      <c r="I59" s="31"/>
      <c r="J59" s="27"/>
      <c r="K59" s="83"/>
      <c r="L59" s="83"/>
    </row>
    <row r="60" spans="3:12" s="7" customFormat="1" ht="20.100000000000001" hidden="1" customHeight="1">
      <c r="C60" s="30"/>
      <c r="D60" s="81"/>
      <c r="E60" s="30"/>
      <c r="F60" s="82"/>
      <c r="G60" s="83"/>
      <c r="H60" s="84"/>
      <c r="I60" s="31"/>
      <c r="J60" s="27"/>
      <c r="K60" s="83"/>
      <c r="L60" s="83"/>
    </row>
    <row r="61" spans="3:12" s="7" customFormat="1" ht="20.100000000000001" hidden="1" customHeight="1">
      <c r="C61" s="30"/>
      <c r="D61" s="81"/>
      <c r="E61" s="30"/>
      <c r="F61" s="82"/>
      <c r="G61" s="83"/>
      <c r="H61" s="84"/>
      <c r="I61" s="31"/>
      <c r="J61" s="27"/>
      <c r="K61" s="83"/>
      <c r="L61" s="83"/>
    </row>
    <row r="62" spans="3:12" s="7" customFormat="1" ht="20.100000000000001" hidden="1" customHeight="1">
      <c r="C62" s="30"/>
      <c r="D62" s="81"/>
      <c r="E62" s="30"/>
      <c r="F62" s="82"/>
      <c r="G62" s="83"/>
      <c r="H62" s="84"/>
      <c r="I62" s="31"/>
      <c r="J62" s="27"/>
      <c r="K62" s="83"/>
      <c r="L62" s="83"/>
    </row>
    <row r="63" spans="3:12" s="7" customFormat="1" ht="20.100000000000001" hidden="1" customHeight="1">
      <c r="C63" s="30"/>
      <c r="D63" s="81"/>
      <c r="E63" s="30"/>
      <c r="F63" s="82"/>
      <c r="G63" s="83"/>
      <c r="H63" s="84"/>
      <c r="I63" s="31"/>
      <c r="J63" s="27"/>
      <c r="K63" s="83"/>
      <c r="L63" s="83"/>
    </row>
    <row r="64" spans="3:12" s="7" customFormat="1" ht="20.100000000000001" hidden="1" customHeight="1">
      <c r="C64" s="30"/>
      <c r="D64" s="81"/>
      <c r="E64" s="30"/>
      <c r="F64" s="82"/>
      <c r="G64" s="83"/>
      <c r="H64" s="84"/>
      <c r="I64" s="31"/>
      <c r="J64" s="27"/>
      <c r="K64" s="83"/>
      <c r="L64" s="83"/>
    </row>
    <row r="65" spans="3:12" s="7" customFormat="1" ht="20.100000000000001" hidden="1" customHeight="1">
      <c r="C65" s="30"/>
      <c r="D65" s="81"/>
      <c r="E65" s="30"/>
      <c r="F65" s="82"/>
      <c r="G65" s="83"/>
      <c r="H65" s="84"/>
      <c r="I65" s="31"/>
      <c r="J65" s="27"/>
      <c r="K65" s="83"/>
      <c r="L65" s="83"/>
    </row>
    <row r="66" spans="3:12" s="7" customFormat="1" ht="20.100000000000001" hidden="1" customHeight="1">
      <c r="C66" s="30"/>
      <c r="D66" s="81"/>
      <c r="E66" s="30"/>
      <c r="F66" s="82"/>
      <c r="G66" s="83"/>
      <c r="H66" s="84"/>
      <c r="I66" s="31"/>
      <c r="J66" s="27"/>
      <c r="K66" s="83"/>
      <c r="L66" s="83"/>
    </row>
    <row r="67" spans="3:12" s="7" customFormat="1" ht="20.100000000000001" hidden="1" customHeight="1">
      <c r="C67" s="30"/>
      <c r="D67" s="81"/>
      <c r="E67" s="30"/>
      <c r="F67" s="82"/>
      <c r="G67" s="83"/>
      <c r="H67" s="84"/>
      <c r="I67" s="31"/>
      <c r="J67" s="27"/>
      <c r="K67" s="83"/>
      <c r="L67" s="83"/>
    </row>
    <row r="68" spans="3:12" s="7" customFormat="1" ht="20.100000000000001" hidden="1" customHeight="1">
      <c r="C68" s="30"/>
      <c r="D68" s="81"/>
      <c r="E68" s="30"/>
      <c r="F68" s="82"/>
      <c r="G68" s="83"/>
      <c r="H68" s="84"/>
      <c r="I68" s="31"/>
      <c r="J68" s="27"/>
      <c r="K68" s="83"/>
      <c r="L68" s="83"/>
    </row>
    <row r="69" spans="3:12" s="7" customFormat="1" ht="20.100000000000001" hidden="1" customHeight="1">
      <c r="C69" s="30"/>
      <c r="D69" s="81"/>
      <c r="E69" s="30"/>
      <c r="F69" s="82"/>
      <c r="G69" s="83"/>
      <c r="H69" s="84"/>
      <c r="I69" s="31"/>
      <c r="J69" s="27"/>
      <c r="K69" s="83"/>
      <c r="L69" s="83"/>
    </row>
    <row r="70" spans="3:12" s="7" customFormat="1" ht="20.100000000000001" hidden="1" customHeight="1">
      <c r="C70" s="30"/>
      <c r="D70" s="81"/>
      <c r="E70" s="30"/>
      <c r="F70" s="82"/>
      <c r="G70" s="83"/>
      <c r="H70" s="84"/>
      <c r="I70" s="31"/>
      <c r="J70" s="27"/>
      <c r="K70" s="83"/>
      <c r="L70" s="83"/>
    </row>
    <row r="71" spans="3:12" s="7" customFormat="1" ht="20.100000000000001" hidden="1" customHeight="1">
      <c r="C71" s="30"/>
      <c r="D71" s="81"/>
      <c r="E71" s="30"/>
      <c r="F71" s="82"/>
      <c r="G71" s="83"/>
      <c r="H71" s="84"/>
      <c r="I71" s="31"/>
      <c r="J71" s="27"/>
      <c r="K71" s="83"/>
      <c r="L71" s="83"/>
    </row>
    <row r="72" spans="3:12" s="7" customFormat="1" ht="20.100000000000001" hidden="1" customHeight="1">
      <c r="C72" s="30"/>
      <c r="D72" s="81"/>
      <c r="E72" s="30"/>
      <c r="F72" s="82"/>
      <c r="G72" s="83"/>
      <c r="H72" s="84"/>
      <c r="I72" s="31"/>
      <c r="J72" s="27"/>
      <c r="K72" s="83"/>
      <c r="L72" s="83"/>
    </row>
    <row r="73" spans="3:12" s="7" customFormat="1" ht="20.100000000000001" hidden="1" customHeight="1">
      <c r="C73" s="30"/>
      <c r="D73" s="81"/>
      <c r="E73" s="30"/>
      <c r="F73" s="82"/>
      <c r="G73" s="83"/>
      <c r="H73" s="84"/>
      <c r="I73" s="31"/>
      <c r="J73" s="27"/>
      <c r="K73" s="83"/>
      <c r="L73" s="83"/>
    </row>
    <row r="74" spans="3:12" s="7" customFormat="1" ht="20.100000000000001" hidden="1" customHeight="1">
      <c r="C74" s="30"/>
      <c r="D74" s="81"/>
      <c r="E74" s="30"/>
      <c r="F74" s="82"/>
      <c r="G74" s="83"/>
      <c r="H74" s="84"/>
      <c r="I74" s="31"/>
      <c r="J74" s="27"/>
      <c r="K74" s="83"/>
      <c r="L74" s="83"/>
    </row>
    <row r="75" spans="3:12" s="7" customFormat="1" ht="20.100000000000001" hidden="1" customHeight="1">
      <c r="C75" s="30"/>
      <c r="D75" s="81"/>
      <c r="E75" s="30"/>
      <c r="F75" s="82"/>
      <c r="G75" s="83"/>
      <c r="H75" s="84"/>
      <c r="I75" s="31"/>
      <c r="J75" s="27"/>
      <c r="K75" s="83"/>
      <c r="L75" s="83"/>
    </row>
    <row r="76" spans="3:12" s="7" customFormat="1" ht="20.100000000000001" hidden="1" customHeight="1">
      <c r="C76" s="30"/>
      <c r="D76" s="81"/>
      <c r="E76" s="30"/>
      <c r="F76" s="82"/>
      <c r="G76" s="83"/>
      <c r="H76" s="84"/>
      <c r="I76" s="31"/>
      <c r="J76" s="27"/>
      <c r="K76" s="83"/>
      <c r="L76" s="83"/>
    </row>
    <row r="77" spans="3:12" s="7" customFormat="1" ht="20.100000000000001" hidden="1" customHeight="1">
      <c r="C77" s="30"/>
      <c r="D77" s="81"/>
      <c r="E77" s="30"/>
      <c r="F77" s="82"/>
      <c r="G77" s="83"/>
      <c r="H77" s="84"/>
      <c r="I77" s="31"/>
      <c r="J77" s="27"/>
      <c r="K77" s="83"/>
      <c r="L77" s="83"/>
    </row>
    <row r="78" spans="3:12" s="7" customFormat="1" ht="20.100000000000001" hidden="1" customHeight="1">
      <c r="C78" s="30"/>
      <c r="D78" s="81"/>
      <c r="E78" s="30"/>
      <c r="F78" s="82"/>
      <c r="G78" s="83"/>
      <c r="H78" s="84"/>
      <c r="I78" s="31"/>
      <c r="J78" s="27"/>
      <c r="K78" s="83"/>
      <c r="L78" s="83"/>
    </row>
    <row r="79" spans="3:12" s="7" customFormat="1" ht="20.100000000000001" hidden="1" customHeight="1">
      <c r="C79" s="30"/>
      <c r="D79" s="81"/>
      <c r="E79" s="30"/>
      <c r="F79" s="82"/>
      <c r="G79" s="83"/>
      <c r="H79" s="84"/>
      <c r="I79" s="31"/>
      <c r="J79" s="27"/>
      <c r="K79" s="83"/>
      <c r="L79" s="83"/>
    </row>
    <row r="80" spans="3:12" s="7" customFormat="1" ht="20.100000000000001" hidden="1" customHeight="1">
      <c r="C80" s="30"/>
      <c r="D80" s="81"/>
      <c r="E80" s="30"/>
      <c r="F80" s="82"/>
      <c r="G80" s="83"/>
      <c r="H80" s="84"/>
      <c r="I80" s="31"/>
      <c r="J80" s="27"/>
      <c r="K80" s="83"/>
      <c r="L80" s="83"/>
    </row>
    <row r="81" spans="3:12" s="7" customFormat="1" ht="20.100000000000001" hidden="1" customHeight="1">
      <c r="C81" s="30"/>
      <c r="D81" s="81"/>
      <c r="E81" s="30"/>
      <c r="F81" s="82"/>
      <c r="G81" s="83"/>
      <c r="H81" s="84"/>
      <c r="I81" s="31"/>
      <c r="J81" s="27"/>
      <c r="K81" s="83"/>
      <c r="L81" s="83"/>
    </row>
    <row r="82" spans="3:12" s="7" customFormat="1" ht="20.100000000000001" hidden="1" customHeight="1">
      <c r="C82" s="30"/>
      <c r="D82" s="81"/>
      <c r="E82" s="30"/>
      <c r="F82" s="82"/>
      <c r="G82" s="83"/>
      <c r="H82" s="84"/>
      <c r="I82" s="31"/>
      <c r="J82" s="27"/>
      <c r="K82" s="83"/>
      <c r="L82" s="83"/>
    </row>
    <row r="83" spans="3:12" s="7" customFormat="1" ht="20.100000000000001" hidden="1" customHeight="1">
      <c r="C83" s="30"/>
      <c r="D83" s="81"/>
      <c r="E83" s="30"/>
      <c r="F83" s="82"/>
      <c r="G83" s="83"/>
      <c r="H83" s="84"/>
      <c r="I83" s="31"/>
      <c r="J83" s="27"/>
      <c r="K83" s="83"/>
      <c r="L83" s="83"/>
    </row>
    <row r="84" spans="3:12" s="7" customFormat="1" ht="20.100000000000001" hidden="1" customHeight="1">
      <c r="C84" s="30"/>
      <c r="D84" s="81"/>
      <c r="E84" s="30"/>
      <c r="F84" s="82"/>
      <c r="G84" s="83"/>
      <c r="H84" s="84"/>
      <c r="I84" s="31"/>
      <c r="J84" s="27"/>
      <c r="K84" s="83"/>
      <c r="L84" s="83"/>
    </row>
    <row r="85" spans="3:12" s="7" customFormat="1" ht="20.100000000000001" hidden="1" customHeight="1">
      <c r="C85" s="30"/>
      <c r="D85" s="81"/>
      <c r="E85" s="30"/>
      <c r="F85" s="82"/>
      <c r="G85" s="83"/>
      <c r="H85" s="84"/>
      <c r="I85" s="31"/>
      <c r="J85" s="27"/>
      <c r="K85" s="83"/>
      <c r="L85" s="83"/>
    </row>
    <row r="86" spans="3:12" s="7" customFormat="1" ht="20.100000000000001" hidden="1" customHeight="1">
      <c r="C86" s="30"/>
      <c r="D86" s="81"/>
      <c r="E86" s="30"/>
      <c r="F86" s="82"/>
      <c r="G86" s="83"/>
      <c r="H86" s="84"/>
      <c r="I86" s="31"/>
      <c r="J86" s="27"/>
      <c r="K86" s="83"/>
      <c r="L86" s="83"/>
    </row>
    <row r="87" spans="3:12" s="7" customFormat="1" ht="20.100000000000001" hidden="1" customHeight="1">
      <c r="C87" s="30"/>
      <c r="D87" s="81"/>
      <c r="E87" s="30"/>
      <c r="F87" s="82"/>
      <c r="G87" s="83"/>
      <c r="H87" s="84"/>
      <c r="I87" s="31"/>
      <c r="J87" s="27"/>
      <c r="K87" s="83"/>
      <c r="L87" s="83"/>
    </row>
    <row r="88" spans="3:12" s="7" customFormat="1" ht="20.100000000000001" hidden="1" customHeight="1">
      <c r="C88" s="30"/>
      <c r="D88" s="81"/>
      <c r="E88" s="30"/>
      <c r="F88" s="82"/>
      <c r="G88" s="83"/>
      <c r="H88" s="84"/>
      <c r="I88" s="31"/>
      <c r="J88" s="27"/>
      <c r="K88" s="83"/>
      <c r="L88" s="83"/>
    </row>
    <row r="89" spans="3:12" s="7" customFormat="1" ht="20.100000000000001" hidden="1" customHeight="1">
      <c r="C89" s="30"/>
      <c r="D89" s="81"/>
      <c r="E89" s="30"/>
      <c r="F89" s="82"/>
      <c r="G89" s="83"/>
      <c r="H89" s="84"/>
      <c r="I89" s="31"/>
      <c r="J89" s="27"/>
      <c r="K89" s="83"/>
      <c r="L89" s="83"/>
    </row>
    <row r="90" spans="3:12" s="7" customFormat="1" ht="20.100000000000001" hidden="1" customHeight="1">
      <c r="C90" s="30"/>
      <c r="D90" s="81"/>
      <c r="E90" s="30"/>
      <c r="F90" s="82"/>
      <c r="G90" s="83"/>
      <c r="H90" s="84"/>
      <c r="I90" s="31"/>
      <c r="J90" s="27"/>
      <c r="K90" s="83"/>
      <c r="L90" s="83"/>
    </row>
    <row r="91" spans="3:12" s="7" customFormat="1" ht="20.100000000000001" hidden="1" customHeight="1">
      <c r="C91" s="30"/>
      <c r="D91" s="81"/>
      <c r="E91" s="30"/>
      <c r="F91" s="82"/>
      <c r="G91" s="83"/>
      <c r="H91" s="84"/>
      <c r="I91" s="31"/>
      <c r="J91" s="27"/>
      <c r="K91" s="83"/>
      <c r="L91" s="83"/>
    </row>
    <row r="92" spans="3:12" s="7" customFormat="1" ht="20.100000000000001" hidden="1" customHeight="1">
      <c r="C92" s="30"/>
      <c r="D92" s="81"/>
      <c r="E92" s="30"/>
      <c r="F92" s="82"/>
      <c r="G92" s="83"/>
      <c r="H92" s="84"/>
      <c r="I92" s="31"/>
      <c r="J92" s="27"/>
      <c r="K92" s="83"/>
      <c r="L92" s="83"/>
    </row>
    <row r="93" spans="3:12" s="7" customFormat="1" ht="20.100000000000001" hidden="1" customHeight="1">
      <c r="C93" s="30"/>
      <c r="D93" s="81"/>
      <c r="E93" s="30"/>
      <c r="F93" s="82"/>
      <c r="G93" s="83"/>
      <c r="H93" s="84"/>
      <c r="I93" s="31"/>
      <c r="J93" s="27"/>
      <c r="K93" s="83"/>
      <c r="L93" s="83"/>
    </row>
    <row r="94" spans="3:12" s="7" customFormat="1" ht="20.100000000000001" hidden="1" customHeight="1">
      <c r="C94" s="30"/>
      <c r="D94" s="81"/>
      <c r="E94" s="30"/>
      <c r="F94" s="82"/>
      <c r="G94" s="83"/>
      <c r="H94" s="84"/>
      <c r="I94" s="31"/>
      <c r="J94" s="27"/>
      <c r="K94" s="83"/>
      <c r="L94" s="83"/>
    </row>
    <row r="95" spans="3:12" s="7" customFormat="1" ht="20.100000000000001" hidden="1" customHeight="1">
      <c r="C95" s="30"/>
      <c r="D95" s="81"/>
      <c r="E95" s="30"/>
      <c r="F95" s="82"/>
      <c r="G95" s="83"/>
      <c r="H95" s="84"/>
      <c r="I95" s="31"/>
      <c r="J95" s="27"/>
      <c r="K95" s="83"/>
      <c r="L95" s="83"/>
    </row>
    <row r="96" spans="3:12" s="7" customFormat="1" ht="20.100000000000001" hidden="1" customHeight="1">
      <c r="C96" s="30"/>
      <c r="D96" s="81"/>
      <c r="E96" s="30"/>
      <c r="F96" s="82"/>
      <c r="G96" s="83"/>
      <c r="H96" s="84"/>
      <c r="I96" s="31"/>
      <c r="J96" s="27"/>
      <c r="K96" s="83"/>
      <c r="L96" s="83"/>
    </row>
    <row r="97" spans="3:12" s="7" customFormat="1" ht="20.100000000000001" hidden="1" customHeight="1">
      <c r="C97" s="30"/>
      <c r="D97" s="81"/>
      <c r="E97" s="30"/>
      <c r="F97" s="82"/>
      <c r="G97" s="83"/>
      <c r="H97" s="84"/>
      <c r="I97" s="31"/>
      <c r="J97" s="27"/>
      <c r="K97" s="83"/>
      <c r="L97" s="83"/>
    </row>
    <row r="98" spans="3:12" s="7" customFormat="1" ht="20.100000000000001" hidden="1" customHeight="1">
      <c r="C98" s="30"/>
      <c r="D98" s="81"/>
      <c r="E98" s="30"/>
      <c r="F98" s="82"/>
      <c r="G98" s="83"/>
      <c r="H98" s="84"/>
      <c r="I98" s="31"/>
      <c r="J98" s="27"/>
      <c r="K98" s="83"/>
      <c r="L98" s="83"/>
    </row>
    <row r="99" spans="3:12" s="7" customFormat="1" ht="20.100000000000001" hidden="1" customHeight="1">
      <c r="C99" s="30"/>
      <c r="D99" s="81"/>
      <c r="E99" s="30"/>
      <c r="F99" s="82"/>
      <c r="G99" s="83"/>
      <c r="H99" s="84"/>
      <c r="I99" s="31"/>
      <c r="J99" s="27"/>
      <c r="K99" s="83"/>
      <c r="L99" s="83"/>
    </row>
    <row r="100" spans="3:12" s="7" customFormat="1" ht="20.100000000000001" hidden="1" customHeight="1">
      <c r="C100" s="30"/>
      <c r="D100" s="81"/>
      <c r="E100" s="30"/>
      <c r="F100" s="82"/>
      <c r="G100" s="83"/>
      <c r="H100" s="84"/>
      <c r="I100" s="31"/>
      <c r="J100" s="27"/>
      <c r="K100" s="83"/>
      <c r="L100" s="83"/>
    </row>
    <row r="101" spans="3:12" s="7" customFormat="1" ht="20.100000000000001" hidden="1" customHeight="1">
      <c r="C101" s="30"/>
      <c r="D101" s="81"/>
      <c r="E101" s="30"/>
      <c r="F101" s="82"/>
      <c r="G101" s="83"/>
      <c r="H101" s="84"/>
      <c r="I101" s="31"/>
      <c r="J101" s="27"/>
      <c r="K101" s="83"/>
      <c r="L101" s="83"/>
    </row>
    <row r="102" spans="3:12" s="7" customFormat="1" ht="20.100000000000001" hidden="1" customHeight="1">
      <c r="C102" s="30"/>
      <c r="D102" s="81"/>
      <c r="E102" s="30"/>
      <c r="F102" s="82"/>
      <c r="G102" s="83"/>
      <c r="H102" s="84"/>
      <c r="I102" s="31"/>
      <c r="J102" s="27"/>
      <c r="K102" s="83"/>
      <c r="L102" s="83"/>
    </row>
    <row r="103" spans="3:12" s="7" customFormat="1" ht="20.100000000000001" hidden="1" customHeight="1">
      <c r="C103" s="30"/>
      <c r="D103" s="81"/>
      <c r="E103" s="30"/>
      <c r="F103" s="82"/>
      <c r="G103" s="83"/>
      <c r="H103" s="84"/>
      <c r="I103" s="31"/>
      <c r="J103" s="27"/>
      <c r="K103" s="83"/>
      <c r="L103" s="83"/>
    </row>
    <row r="104" spans="3:12" s="7" customFormat="1" ht="20.100000000000001" hidden="1" customHeight="1">
      <c r="C104" s="30"/>
      <c r="D104" s="81"/>
      <c r="E104" s="30"/>
      <c r="F104" s="82"/>
      <c r="G104" s="83"/>
      <c r="H104" s="84"/>
      <c r="I104" s="31"/>
      <c r="J104" s="27"/>
      <c r="K104" s="83"/>
      <c r="L104" s="83"/>
    </row>
    <row r="105" spans="3:12" s="7" customFormat="1" ht="20.100000000000001" hidden="1" customHeight="1">
      <c r="C105" s="30"/>
      <c r="D105" s="81"/>
      <c r="E105" s="30"/>
      <c r="F105" s="82"/>
      <c r="G105" s="83"/>
      <c r="H105" s="84"/>
      <c r="I105" s="31"/>
      <c r="J105" s="27"/>
      <c r="K105" s="83"/>
      <c r="L105" s="83"/>
    </row>
    <row r="106" spans="3:12" s="7" customFormat="1" ht="20.100000000000001" hidden="1" customHeight="1">
      <c r="C106" s="30"/>
      <c r="D106" s="81"/>
      <c r="E106" s="30"/>
      <c r="F106" s="82"/>
      <c r="G106" s="83"/>
      <c r="H106" s="84"/>
      <c r="I106" s="31"/>
      <c r="J106" s="27"/>
      <c r="K106" s="83"/>
      <c r="L106" s="83"/>
    </row>
    <row r="107" spans="3:12" s="7" customFormat="1" ht="20.100000000000001" hidden="1" customHeight="1">
      <c r="C107" s="30"/>
      <c r="D107" s="81"/>
      <c r="E107" s="30"/>
      <c r="F107" s="82"/>
      <c r="G107" s="83"/>
      <c r="H107" s="84"/>
      <c r="I107" s="31"/>
      <c r="J107" s="27"/>
      <c r="K107" s="83"/>
      <c r="L107" s="83"/>
    </row>
    <row r="108" spans="3:12" s="7" customFormat="1" ht="20.100000000000001" hidden="1" customHeight="1">
      <c r="C108" s="30"/>
      <c r="D108" s="81"/>
      <c r="E108" s="30"/>
      <c r="F108" s="82"/>
      <c r="G108" s="83"/>
      <c r="H108" s="84"/>
      <c r="I108" s="31"/>
      <c r="J108" s="27"/>
      <c r="K108" s="83"/>
      <c r="L108" s="83"/>
    </row>
    <row r="109" spans="3:12" s="7" customFormat="1" ht="20.100000000000001" hidden="1" customHeight="1">
      <c r="C109" s="30"/>
      <c r="D109" s="81"/>
      <c r="E109" s="30"/>
      <c r="F109" s="82"/>
      <c r="G109" s="83"/>
      <c r="H109" s="84"/>
      <c r="I109" s="31"/>
      <c r="J109" s="27"/>
      <c r="K109" s="83"/>
      <c r="L109" s="83"/>
    </row>
    <row r="110" spans="3:12" s="7" customFormat="1" ht="20.100000000000001" hidden="1" customHeight="1">
      <c r="C110" s="30"/>
      <c r="D110" s="81"/>
      <c r="E110" s="30"/>
      <c r="F110" s="82"/>
      <c r="G110" s="83"/>
      <c r="H110" s="84"/>
      <c r="I110" s="31"/>
      <c r="J110" s="27"/>
      <c r="K110" s="83"/>
      <c r="L110" s="83"/>
    </row>
    <row r="111" spans="3:12" s="7" customFormat="1" ht="20.100000000000001" hidden="1" customHeight="1">
      <c r="C111" s="30"/>
      <c r="D111" s="81"/>
      <c r="E111" s="30"/>
      <c r="F111" s="82"/>
      <c r="G111" s="83"/>
      <c r="H111" s="84"/>
      <c r="I111" s="31"/>
      <c r="J111" s="27"/>
      <c r="K111" s="83"/>
      <c r="L111" s="83"/>
    </row>
    <row r="112" spans="3:12" s="7" customFormat="1" ht="20.100000000000001" hidden="1" customHeight="1">
      <c r="C112" s="30"/>
      <c r="D112" s="81"/>
      <c r="E112" s="30"/>
      <c r="F112" s="82"/>
      <c r="G112" s="83"/>
      <c r="H112" s="84"/>
      <c r="I112" s="31"/>
      <c r="J112" s="27"/>
      <c r="K112" s="83"/>
      <c r="L112" s="83"/>
    </row>
    <row r="113" spans="3:12" s="7" customFormat="1" ht="20.100000000000001" hidden="1" customHeight="1">
      <c r="C113" s="30"/>
      <c r="D113" s="81"/>
      <c r="E113" s="30"/>
      <c r="F113" s="82"/>
      <c r="G113" s="83"/>
      <c r="H113" s="84"/>
      <c r="I113" s="31"/>
      <c r="J113" s="27"/>
      <c r="K113" s="83"/>
      <c r="L113" s="83"/>
    </row>
    <row r="114" spans="3:12" s="7" customFormat="1" ht="20.100000000000001" hidden="1" customHeight="1">
      <c r="C114" s="30"/>
      <c r="D114" s="81"/>
      <c r="E114" s="30"/>
      <c r="F114" s="82"/>
      <c r="G114" s="83"/>
      <c r="H114" s="84"/>
      <c r="I114" s="31"/>
      <c r="J114" s="27"/>
      <c r="K114" s="83"/>
      <c r="L114" s="83"/>
    </row>
    <row r="115" spans="3:12" s="7" customFormat="1" ht="20.100000000000001" hidden="1" customHeight="1">
      <c r="C115" s="30"/>
      <c r="D115" s="81"/>
      <c r="E115" s="30"/>
      <c r="F115" s="82"/>
      <c r="G115" s="83"/>
      <c r="H115" s="84"/>
      <c r="I115" s="31"/>
      <c r="J115" s="27"/>
      <c r="K115" s="83"/>
      <c r="L115" s="83"/>
    </row>
    <row r="116" spans="3:12" s="7" customFormat="1" ht="20.100000000000001" hidden="1" customHeight="1">
      <c r="C116" s="30"/>
      <c r="D116" s="81"/>
      <c r="E116" s="30"/>
      <c r="F116" s="82"/>
      <c r="G116" s="83"/>
      <c r="H116" s="84"/>
      <c r="I116" s="31"/>
      <c r="J116" s="27"/>
      <c r="K116" s="83"/>
      <c r="L116" s="83"/>
    </row>
    <row r="117" spans="3:12" s="7" customFormat="1" ht="20.100000000000001" hidden="1" customHeight="1">
      <c r="C117" s="30"/>
      <c r="D117" s="81"/>
      <c r="E117" s="30"/>
      <c r="F117" s="82"/>
      <c r="G117" s="83"/>
      <c r="H117" s="84"/>
      <c r="I117" s="31"/>
      <c r="J117" s="27"/>
      <c r="K117" s="83"/>
      <c r="L117" s="83"/>
    </row>
    <row r="118" spans="3:12" s="7" customFormat="1" ht="20.100000000000001" hidden="1" customHeight="1">
      <c r="C118" s="30"/>
      <c r="D118" s="81"/>
      <c r="E118" s="30"/>
      <c r="F118" s="82"/>
      <c r="G118" s="83"/>
      <c r="H118" s="84"/>
      <c r="I118" s="31"/>
      <c r="J118" s="27"/>
      <c r="K118" s="83"/>
      <c r="L118" s="83"/>
    </row>
    <row r="119" spans="3:12" s="7" customFormat="1" ht="20.100000000000001" hidden="1" customHeight="1">
      <c r="C119" s="30"/>
      <c r="D119" s="81"/>
      <c r="E119" s="30"/>
      <c r="F119" s="82"/>
      <c r="G119" s="83"/>
      <c r="H119" s="84"/>
      <c r="I119" s="31"/>
      <c r="J119" s="27"/>
      <c r="K119" s="83"/>
      <c r="L119" s="83"/>
    </row>
    <row r="120" spans="3:12" s="7" customFormat="1" ht="20.100000000000001" hidden="1" customHeight="1">
      <c r="C120" s="30"/>
      <c r="D120" s="81"/>
      <c r="E120" s="30"/>
      <c r="F120" s="82"/>
      <c r="G120" s="83"/>
      <c r="H120" s="84"/>
      <c r="I120" s="31"/>
      <c r="J120" s="27"/>
      <c r="K120" s="83"/>
      <c r="L120" s="83"/>
    </row>
    <row r="121" spans="3:12" s="7" customFormat="1" ht="20.100000000000001" hidden="1" customHeight="1">
      <c r="C121" s="30"/>
      <c r="D121" s="81"/>
      <c r="E121" s="30"/>
      <c r="F121" s="82"/>
      <c r="G121" s="83"/>
      <c r="H121" s="84"/>
      <c r="I121" s="31"/>
      <c r="J121" s="27"/>
      <c r="K121" s="83"/>
      <c r="L121" s="83"/>
    </row>
    <row r="122" spans="3:12" s="7" customFormat="1" ht="20.100000000000001" hidden="1" customHeight="1">
      <c r="C122" s="30"/>
      <c r="D122" s="81"/>
      <c r="E122" s="30"/>
      <c r="F122" s="82"/>
      <c r="G122" s="83"/>
      <c r="H122" s="84"/>
      <c r="I122" s="31"/>
      <c r="J122" s="27"/>
      <c r="K122" s="83"/>
      <c r="L122" s="83"/>
    </row>
    <row r="123" spans="3:12" s="7" customFormat="1" ht="20.100000000000001" hidden="1" customHeight="1">
      <c r="C123" s="30"/>
      <c r="D123" s="81"/>
      <c r="E123" s="30"/>
      <c r="F123" s="82"/>
      <c r="G123" s="83"/>
      <c r="H123" s="84"/>
      <c r="I123" s="31"/>
      <c r="J123" s="27"/>
      <c r="K123" s="83"/>
      <c r="L123" s="83"/>
    </row>
    <row r="124" spans="3:12" s="7" customFormat="1" ht="20.100000000000001" hidden="1" customHeight="1">
      <c r="C124" s="30"/>
      <c r="D124" s="81"/>
      <c r="E124" s="30"/>
      <c r="F124" s="82"/>
      <c r="G124" s="83"/>
      <c r="H124" s="84"/>
      <c r="I124" s="31"/>
      <c r="J124" s="27"/>
      <c r="K124" s="83"/>
      <c r="L124" s="83"/>
    </row>
    <row r="125" spans="3:12" s="7" customFormat="1" ht="20.100000000000001" hidden="1" customHeight="1">
      <c r="C125" s="30"/>
      <c r="D125" s="81"/>
      <c r="E125" s="30"/>
      <c r="F125" s="82"/>
      <c r="G125" s="83"/>
      <c r="H125" s="84"/>
      <c r="I125" s="31"/>
      <c r="J125" s="27"/>
      <c r="K125" s="83"/>
      <c r="L125" s="83"/>
    </row>
    <row r="126" spans="3:12" s="7" customFormat="1" ht="20.100000000000001" hidden="1" customHeight="1">
      <c r="C126" s="30"/>
      <c r="D126" s="81"/>
      <c r="E126" s="30"/>
      <c r="F126" s="82"/>
      <c r="G126" s="83"/>
      <c r="H126" s="84"/>
      <c r="I126" s="31"/>
      <c r="J126" s="27"/>
      <c r="K126" s="83"/>
      <c r="L126" s="83"/>
    </row>
    <row r="127" spans="3:12" s="7" customFormat="1" ht="20.100000000000001" hidden="1" customHeight="1">
      <c r="C127" s="30"/>
      <c r="D127" s="81"/>
      <c r="E127" s="30"/>
      <c r="F127" s="82"/>
      <c r="G127" s="83"/>
      <c r="H127" s="84"/>
      <c r="I127" s="31"/>
      <c r="J127" s="27"/>
      <c r="K127" s="83"/>
      <c r="L127" s="83"/>
    </row>
    <row r="128" spans="3:12" s="7" customFormat="1" ht="20.100000000000001" hidden="1" customHeight="1">
      <c r="C128" s="30"/>
      <c r="D128" s="81"/>
      <c r="E128" s="30"/>
      <c r="F128" s="82"/>
      <c r="G128" s="83"/>
      <c r="H128" s="84"/>
      <c r="I128" s="31"/>
      <c r="J128" s="27"/>
      <c r="K128" s="83"/>
      <c r="L128" s="83"/>
    </row>
    <row r="129" spans="3:12" s="7" customFormat="1" ht="20.100000000000001" hidden="1" customHeight="1">
      <c r="C129" s="30"/>
      <c r="D129" s="81"/>
      <c r="E129" s="30"/>
      <c r="F129" s="82"/>
      <c r="G129" s="83"/>
      <c r="H129" s="84"/>
      <c r="I129" s="31"/>
      <c r="J129" s="27"/>
      <c r="K129" s="83"/>
      <c r="L129" s="83"/>
    </row>
    <row r="130" spans="3:12" s="7" customFormat="1" ht="20.100000000000001" hidden="1" customHeight="1">
      <c r="C130" s="30"/>
      <c r="D130" s="81"/>
      <c r="E130" s="30"/>
      <c r="F130" s="82"/>
      <c r="G130" s="83"/>
      <c r="H130" s="84"/>
      <c r="I130" s="31"/>
      <c r="J130" s="27"/>
      <c r="K130" s="83"/>
      <c r="L130" s="83"/>
    </row>
    <row r="131" spans="3:12" s="7" customFormat="1" ht="20.100000000000001" hidden="1" customHeight="1">
      <c r="C131" s="30"/>
      <c r="D131" s="81"/>
      <c r="E131" s="30"/>
      <c r="F131" s="82"/>
      <c r="G131" s="83"/>
      <c r="H131" s="84"/>
      <c r="I131" s="31"/>
      <c r="J131" s="27"/>
      <c r="K131" s="83"/>
      <c r="L131" s="83"/>
    </row>
    <row r="132" spans="3:12" s="7" customFormat="1" ht="20.100000000000001" hidden="1" customHeight="1">
      <c r="C132" s="30"/>
      <c r="D132" s="81"/>
      <c r="E132" s="30"/>
      <c r="F132" s="82"/>
      <c r="G132" s="83"/>
      <c r="H132" s="84"/>
      <c r="I132" s="31"/>
      <c r="J132" s="27"/>
      <c r="K132" s="83"/>
      <c r="L132" s="83"/>
    </row>
    <row r="133" spans="3:12" s="7" customFormat="1" ht="20.100000000000001" hidden="1" customHeight="1">
      <c r="C133" s="30"/>
      <c r="D133" s="81"/>
      <c r="E133" s="30"/>
      <c r="F133" s="82"/>
      <c r="G133" s="83"/>
      <c r="H133" s="84"/>
      <c r="I133" s="31"/>
      <c r="J133" s="27"/>
      <c r="K133" s="83"/>
      <c r="L133" s="83"/>
    </row>
    <row r="134" spans="3:12" s="7" customFormat="1" ht="20.100000000000001" hidden="1" customHeight="1">
      <c r="C134" s="30"/>
      <c r="D134" s="81"/>
      <c r="E134" s="30"/>
      <c r="F134" s="82"/>
      <c r="G134" s="83"/>
      <c r="H134" s="84"/>
      <c r="I134" s="31"/>
      <c r="J134" s="27"/>
      <c r="K134" s="83"/>
      <c r="L134" s="83"/>
    </row>
    <row r="135" spans="3:12" s="7" customFormat="1" ht="20.100000000000001" hidden="1" customHeight="1">
      <c r="C135" s="30"/>
      <c r="D135" s="81"/>
      <c r="E135" s="30"/>
      <c r="F135" s="82"/>
      <c r="G135" s="83"/>
      <c r="H135" s="84"/>
      <c r="I135" s="31"/>
      <c r="J135" s="27"/>
      <c r="K135" s="83"/>
      <c r="L135" s="83"/>
    </row>
    <row r="136" spans="3:12" s="7" customFormat="1" ht="20.100000000000001" hidden="1" customHeight="1">
      <c r="C136" s="30"/>
      <c r="D136" s="81"/>
      <c r="E136" s="30"/>
      <c r="F136" s="82"/>
      <c r="G136" s="83"/>
      <c r="H136" s="84"/>
      <c r="I136" s="31"/>
      <c r="J136" s="27"/>
      <c r="K136" s="83"/>
      <c r="L136" s="83"/>
    </row>
    <row r="137" spans="3:12" s="7" customFormat="1" ht="20.100000000000001" hidden="1" customHeight="1">
      <c r="C137" s="30"/>
      <c r="D137" s="81"/>
      <c r="E137" s="30"/>
      <c r="F137" s="82"/>
      <c r="G137" s="83"/>
      <c r="H137" s="84"/>
      <c r="I137" s="31"/>
      <c r="J137" s="27"/>
      <c r="K137" s="83"/>
      <c r="L137" s="83"/>
    </row>
    <row r="138" spans="3:12" s="7" customFormat="1" ht="20.100000000000001" hidden="1" customHeight="1">
      <c r="C138" s="30"/>
      <c r="D138" s="81"/>
      <c r="E138" s="30"/>
      <c r="F138" s="82"/>
      <c r="G138" s="83"/>
      <c r="H138" s="84"/>
      <c r="I138" s="31"/>
      <c r="J138" s="27"/>
      <c r="K138" s="83"/>
      <c r="L138" s="83"/>
    </row>
    <row r="139" spans="3:12" s="7" customFormat="1" ht="20.100000000000001" hidden="1" customHeight="1">
      <c r="C139" s="30"/>
      <c r="D139" s="81"/>
      <c r="E139" s="30"/>
      <c r="F139" s="82"/>
      <c r="G139" s="83"/>
      <c r="H139" s="84"/>
      <c r="I139" s="31"/>
      <c r="J139" s="27"/>
      <c r="K139" s="83"/>
      <c r="L139" s="83"/>
    </row>
    <row r="140" spans="3:12" s="7" customFormat="1" ht="20.100000000000001" hidden="1" customHeight="1">
      <c r="C140" s="30"/>
      <c r="D140" s="81"/>
      <c r="E140" s="30"/>
      <c r="F140" s="82"/>
      <c r="G140" s="83"/>
      <c r="H140" s="84"/>
      <c r="I140" s="31"/>
      <c r="J140" s="27"/>
      <c r="K140" s="83"/>
      <c r="L140" s="83"/>
    </row>
    <row r="141" spans="3:12" s="7" customFormat="1" ht="20.100000000000001" hidden="1" customHeight="1">
      <c r="C141" s="30"/>
      <c r="D141" s="81"/>
      <c r="E141" s="30"/>
      <c r="F141" s="82"/>
      <c r="G141" s="83"/>
      <c r="H141" s="84"/>
      <c r="I141" s="31"/>
      <c r="J141" s="27"/>
      <c r="K141" s="83"/>
      <c r="L141" s="83"/>
    </row>
    <row r="142" spans="3:12" s="7" customFormat="1" ht="20.100000000000001" hidden="1" customHeight="1">
      <c r="C142" s="30"/>
      <c r="D142" s="81"/>
      <c r="E142" s="30"/>
      <c r="F142" s="82"/>
      <c r="G142" s="83"/>
      <c r="H142" s="84"/>
      <c r="I142" s="31"/>
      <c r="J142" s="27"/>
      <c r="K142" s="83"/>
      <c r="L142" s="83"/>
    </row>
    <row r="143" spans="3:12" s="7" customFormat="1" ht="20.100000000000001" hidden="1" customHeight="1">
      <c r="C143" s="30"/>
      <c r="D143" s="81"/>
      <c r="E143" s="30"/>
      <c r="F143" s="82"/>
      <c r="G143" s="83"/>
      <c r="H143" s="84"/>
      <c r="I143" s="31"/>
      <c r="J143" s="27"/>
      <c r="K143" s="83"/>
      <c r="L143" s="83"/>
    </row>
    <row r="144" spans="3:12" s="7" customFormat="1" ht="20.100000000000001" hidden="1" customHeight="1">
      <c r="C144" s="30"/>
      <c r="D144" s="81"/>
      <c r="E144" s="30"/>
      <c r="F144" s="82"/>
      <c r="G144" s="83"/>
      <c r="H144" s="84"/>
      <c r="I144" s="31"/>
      <c r="J144" s="27"/>
      <c r="K144" s="83"/>
      <c r="L144" s="83"/>
    </row>
    <row r="145" spans="3:12" s="7" customFormat="1" ht="20.100000000000001" hidden="1" customHeight="1">
      <c r="C145" s="30"/>
      <c r="D145" s="81"/>
      <c r="E145" s="30"/>
      <c r="F145" s="82"/>
      <c r="G145" s="83"/>
      <c r="H145" s="84"/>
      <c r="I145" s="31"/>
      <c r="J145" s="27"/>
      <c r="K145" s="83"/>
      <c r="L145" s="83"/>
    </row>
    <row r="146" spans="3:12" s="7" customFormat="1" ht="20.100000000000001" hidden="1" customHeight="1">
      <c r="C146" s="30"/>
      <c r="D146" s="81"/>
      <c r="E146" s="30"/>
      <c r="F146" s="82"/>
      <c r="G146" s="83"/>
      <c r="H146" s="84"/>
      <c r="I146" s="31"/>
      <c r="J146" s="27"/>
      <c r="K146" s="83"/>
      <c r="L146" s="83"/>
    </row>
    <row r="147" spans="3:12" s="7" customFormat="1" ht="20.100000000000001" hidden="1" customHeight="1">
      <c r="C147" s="30"/>
      <c r="D147" s="81"/>
      <c r="E147" s="30"/>
      <c r="F147" s="82"/>
      <c r="G147" s="83"/>
      <c r="H147" s="84"/>
      <c r="I147" s="31"/>
      <c r="J147" s="27"/>
      <c r="K147" s="83"/>
      <c r="L147" s="83"/>
    </row>
    <row r="148" spans="3:12" s="7" customFormat="1" ht="20.100000000000001" hidden="1" customHeight="1">
      <c r="C148" s="30"/>
      <c r="D148" s="81"/>
      <c r="E148" s="30"/>
      <c r="F148" s="82"/>
      <c r="G148" s="83"/>
      <c r="H148" s="84"/>
      <c r="I148" s="31"/>
      <c r="J148" s="27"/>
      <c r="K148" s="83"/>
      <c r="L148" s="83"/>
    </row>
    <row r="149" spans="3:12" s="7" customFormat="1" ht="20.100000000000001" hidden="1" customHeight="1">
      <c r="C149" s="30"/>
      <c r="D149" s="81"/>
      <c r="E149" s="30"/>
      <c r="F149" s="82"/>
      <c r="G149" s="83"/>
      <c r="H149" s="84"/>
      <c r="I149" s="31"/>
      <c r="J149" s="27"/>
      <c r="K149" s="83"/>
      <c r="L149" s="83"/>
    </row>
    <row r="150" spans="3:12" s="7" customFormat="1" ht="20.100000000000001" hidden="1" customHeight="1">
      <c r="C150" s="30"/>
      <c r="D150" s="81"/>
      <c r="E150" s="30"/>
      <c r="F150" s="82"/>
      <c r="G150" s="83"/>
      <c r="H150" s="84"/>
      <c r="I150" s="31"/>
      <c r="J150" s="27"/>
      <c r="K150" s="83"/>
      <c r="L150" s="83"/>
    </row>
    <row r="151" spans="3:12" s="7" customFormat="1" ht="20.100000000000001" hidden="1" customHeight="1">
      <c r="C151" s="30"/>
      <c r="D151" s="81"/>
      <c r="E151" s="30"/>
      <c r="F151" s="82"/>
      <c r="G151" s="83"/>
      <c r="H151" s="84"/>
      <c r="I151" s="31"/>
      <c r="J151" s="27"/>
      <c r="K151" s="83"/>
      <c r="L151" s="83"/>
    </row>
    <row r="152" spans="3:12" s="7" customFormat="1" ht="20.100000000000001" hidden="1" customHeight="1">
      <c r="C152" s="30"/>
      <c r="D152" s="81"/>
      <c r="E152" s="30"/>
      <c r="F152" s="82"/>
      <c r="G152" s="83"/>
      <c r="H152" s="84"/>
      <c r="I152" s="31"/>
      <c r="J152" s="27"/>
      <c r="K152" s="83"/>
      <c r="L152" s="83"/>
    </row>
    <row r="153" spans="3:12" s="7" customFormat="1" ht="20.100000000000001" hidden="1" customHeight="1">
      <c r="C153" s="30"/>
      <c r="D153" s="81"/>
      <c r="E153" s="30"/>
      <c r="F153" s="82"/>
      <c r="G153" s="83"/>
      <c r="H153" s="84"/>
      <c r="I153" s="31"/>
      <c r="J153" s="27"/>
      <c r="K153" s="83"/>
      <c r="L153" s="83"/>
    </row>
    <row r="154" spans="3:12" s="7" customFormat="1" ht="20.100000000000001" hidden="1" customHeight="1">
      <c r="C154" s="30"/>
      <c r="D154" s="81"/>
      <c r="E154" s="30"/>
      <c r="F154" s="82"/>
      <c r="G154" s="83"/>
      <c r="H154" s="84"/>
      <c r="I154" s="31"/>
      <c r="J154" s="27"/>
      <c r="K154" s="83"/>
      <c r="L154" s="83"/>
    </row>
    <row r="155" spans="3:12" s="7" customFormat="1" ht="20.100000000000001" hidden="1" customHeight="1">
      <c r="C155" s="30"/>
      <c r="D155" s="81"/>
      <c r="E155" s="30"/>
      <c r="F155" s="82"/>
      <c r="G155" s="83"/>
      <c r="H155" s="84"/>
      <c r="I155" s="31"/>
      <c r="J155" s="27"/>
      <c r="K155" s="83"/>
      <c r="L155" s="83"/>
    </row>
    <row r="156" spans="3:12" s="7" customFormat="1" ht="20.100000000000001" hidden="1" customHeight="1">
      <c r="C156" s="30"/>
      <c r="D156" s="81"/>
      <c r="E156" s="30"/>
      <c r="F156" s="82"/>
      <c r="G156" s="83"/>
      <c r="H156" s="84"/>
      <c r="I156" s="31"/>
      <c r="J156" s="27"/>
      <c r="K156" s="83"/>
      <c r="L156" s="83"/>
    </row>
    <row r="157" spans="3:12" s="7" customFormat="1" ht="20.100000000000001" hidden="1" customHeight="1">
      <c r="C157" s="30"/>
      <c r="D157" s="81"/>
      <c r="E157" s="30"/>
      <c r="F157" s="82"/>
      <c r="G157" s="83"/>
      <c r="H157" s="84"/>
      <c r="I157" s="31"/>
      <c r="J157" s="27"/>
      <c r="K157" s="83"/>
      <c r="L157" s="83"/>
    </row>
    <row r="158" spans="3:12" s="7" customFormat="1" ht="20.100000000000001" hidden="1" customHeight="1">
      <c r="C158" s="30"/>
      <c r="D158" s="81"/>
      <c r="E158" s="30"/>
      <c r="F158" s="82"/>
      <c r="G158" s="83"/>
      <c r="H158" s="84"/>
      <c r="I158" s="31"/>
      <c r="J158" s="27"/>
      <c r="K158" s="83"/>
      <c r="L158" s="83"/>
    </row>
    <row r="159" spans="3:12" s="7" customFormat="1" ht="20.100000000000001" hidden="1" customHeight="1">
      <c r="C159" s="30"/>
      <c r="D159" s="81"/>
      <c r="E159" s="30"/>
      <c r="F159" s="82"/>
      <c r="G159" s="83"/>
      <c r="H159" s="84"/>
      <c r="I159" s="31"/>
      <c r="J159" s="27"/>
      <c r="K159" s="83"/>
      <c r="L159" s="83"/>
    </row>
    <row r="160" spans="3:12" s="7" customFormat="1" ht="20.100000000000001" hidden="1" customHeight="1">
      <c r="C160" s="30"/>
      <c r="D160" s="81"/>
      <c r="E160" s="30"/>
      <c r="F160" s="82"/>
      <c r="G160" s="83"/>
      <c r="H160" s="84"/>
      <c r="I160" s="31"/>
      <c r="J160" s="27"/>
      <c r="K160" s="83"/>
      <c r="L160" s="83"/>
    </row>
    <row r="161" spans="3:12" s="7" customFormat="1" ht="20.100000000000001" hidden="1" customHeight="1">
      <c r="C161" s="30"/>
      <c r="D161" s="81"/>
      <c r="E161" s="30"/>
      <c r="F161" s="82"/>
      <c r="G161" s="83"/>
      <c r="H161" s="84"/>
      <c r="I161" s="31"/>
      <c r="J161" s="27"/>
      <c r="K161" s="83"/>
      <c r="L161" s="83"/>
    </row>
    <row r="162" spans="3:12" s="7" customFormat="1" ht="20.100000000000001" hidden="1" customHeight="1">
      <c r="C162" s="30"/>
      <c r="D162" s="81"/>
      <c r="E162" s="30"/>
      <c r="F162" s="82"/>
      <c r="G162" s="83"/>
      <c r="H162" s="84"/>
      <c r="I162" s="31"/>
      <c r="J162" s="27"/>
      <c r="K162" s="83"/>
      <c r="L162" s="83"/>
    </row>
    <row r="163" spans="3:12" s="7" customFormat="1" ht="20.100000000000001" hidden="1" customHeight="1">
      <c r="C163" s="30"/>
      <c r="D163" s="81"/>
      <c r="E163" s="30"/>
      <c r="F163" s="82"/>
      <c r="G163" s="83"/>
      <c r="H163" s="84"/>
      <c r="I163" s="31"/>
      <c r="J163" s="27"/>
      <c r="K163" s="83"/>
      <c r="L163" s="83"/>
    </row>
    <row r="164" spans="3:12" s="7" customFormat="1" ht="20.100000000000001" hidden="1" customHeight="1">
      <c r="C164" s="30"/>
      <c r="D164" s="81"/>
      <c r="E164" s="30"/>
      <c r="F164" s="82"/>
      <c r="G164" s="83"/>
      <c r="H164" s="84"/>
      <c r="I164" s="31"/>
      <c r="J164" s="27"/>
      <c r="K164" s="83"/>
      <c r="L164" s="83"/>
    </row>
    <row r="165" spans="3:12" s="7" customFormat="1" ht="20.100000000000001" hidden="1" customHeight="1">
      <c r="C165" s="30"/>
      <c r="D165" s="81"/>
      <c r="E165" s="30"/>
      <c r="F165" s="82"/>
      <c r="G165" s="83"/>
      <c r="H165" s="84"/>
      <c r="I165" s="31"/>
      <c r="J165" s="27"/>
      <c r="K165" s="83"/>
      <c r="L165" s="83"/>
    </row>
    <row r="166" spans="3:12" s="7" customFormat="1" ht="20.100000000000001" hidden="1" customHeight="1">
      <c r="C166" s="30"/>
      <c r="D166" s="81"/>
      <c r="E166" s="30"/>
      <c r="F166" s="82"/>
      <c r="G166" s="83"/>
      <c r="H166" s="84"/>
      <c r="I166" s="31"/>
      <c r="J166" s="27"/>
      <c r="K166" s="83"/>
      <c r="L166" s="83"/>
    </row>
    <row r="167" spans="3:12" s="7" customFormat="1" ht="20.100000000000001" hidden="1" customHeight="1">
      <c r="C167" s="30"/>
      <c r="D167" s="81"/>
      <c r="E167" s="30"/>
      <c r="F167" s="82"/>
      <c r="G167" s="83"/>
      <c r="H167" s="84"/>
      <c r="I167" s="31"/>
      <c r="J167" s="27"/>
      <c r="K167" s="83"/>
      <c r="L167" s="83"/>
    </row>
    <row r="168" spans="3:12" s="7" customFormat="1" ht="20.100000000000001" hidden="1" customHeight="1">
      <c r="C168" s="30"/>
      <c r="D168" s="81"/>
      <c r="E168" s="30"/>
      <c r="F168" s="82"/>
      <c r="G168" s="83"/>
      <c r="H168" s="84"/>
      <c r="I168" s="31"/>
      <c r="J168" s="27"/>
      <c r="K168" s="83"/>
      <c r="L168" s="83"/>
    </row>
    <row r="169" spans="3:12" s="7" customFormat="1" ht="20.100000000000001" hidden="1" customHeight="1">
      <c r="C169" s="30"/>
      <c r="D169" s="81"/>
      <c r="E169" s="30"/>
      <c r="F169" s="82"/>
      <c r="G169" s="83"/>
      <c r="H169" s="84"/>
      <c r="I169" s="31"/>
      <c r="J169" s="27"/>
      <c r="K169" s="83"/>
      <c r="L169" s="83"/>
    </row>
    <row r="170" spans="3:12" s="7" customFormat="1" ht="20.100000000000001" hidden="1" customHeight="1">
      <c r="C170" s="30"/>
      <c r="D170" s="81"/>
      <c r="E170" s="30"/>
      <c r="F170" s="82"/>
      <c r="G170" s="83"/>
      <c r="H170" s="84"/>
      <c r="I170" s="31"/>
      <c r="J170" s="27"/>
      <c r="K170" s="83"/>
      <c r="L170" s="83"/>
    </row>
    <row r="171" spans="3:12" s="7" customFormat="1" ht="20.100000000000001" hidden="1" customHeight="1">
      <c r="C171" s="30"/>
      <c r="D171" s="81"/>
      <c r="E171" s="30"/>
      <c r="F171" s="82"/>
      <c r="G171" s="83"/>
      <c r="H171" s="84"/>
      <c r="I171" s="31"/>
      <c r="J171" s="27"/>
      <c r="K171" s="83"/>
      <c r="L171" s="83"/>
    </row>
    <row r="172" spans="3:12" s="7" customFormat="1" ht="20.100000000000001" hidden="1" customHeight="1">
      <c r="C172" s="30"/>
      <c r="D172" s="81"/>
      <c r="E172" s="30"/>
      <c r="F172" s="82"/>
      <c r="G172" s="83"/>
      <c r="H172" s="84"/>
      <c r="I172" s="31"/>
      <c r="J172" s="27"/>
      <c r="K172" s="83"/>
      <c r="L172" s="83"/>
    </row>
    <row r="173" spans="3:12" s="7" customFormat="1" ht="20.100000000000001" hidden="1" customHeight="1">
      <c r="C173" s="30"/>
      <c r="D173" s="81"/>
      <c r="E173" s="30"/>
      <c r="F173" s="82"/>
      <c r="G173" s="83"/>
      <c r="H173" s="84"/>
      <c r="I173" s="31"/>
      <c r="J173" s="27"/>
      <c r="K173" s="83"/>
      <c r="L173" s="83"/>
    </row>
    <row r="174" spans="3:12" s="7" customFormat="1" ht="20.100000000000001" hidden="1" customHeight="1">
      <c r="C174" s="30"/>
      <c r="D174" s="81"/>
      <c r="E174" s="30"/>
      <c r="F174" s="82"/>
      <c r="G174" s="83"/>
      <c r="H174" s="84"/>
      <c r="I174" s="31"/>
      <c r="J174" s="27"/>
      <c r="K174" s="83"/>
      <c r="L174" s="83"/>
    </row>
    <row r="175" spans="3:12" s="7" customFormat="1" ht="20.100000000000001" hidden="1" customHeight="1">
      <c r="C175" s="30"/>
      <c r="D175" s="81"/>
      <c r="E175" s="30"/>
      <c r="F175" s="82"/>
      <c r="G175" s="83"/>
      <c r="H175" s="84"/>
      <c r="I175" s="31"/>
      <c r="J175" s="27"/>
      <c r="K175" s="83"/>
      <c r="L175" s="83"/>
    </row>
    <row r="176" spans="3:12" s="7" customFormat="1" ht="20.100000000000001" hidden="1" customHeight="1">
      <c r="C176" s="30"/>
      <c r="D176" s="81"/>
      <c r="E176" s="30"/>
      <c r="F176" s="82"/>
      <c r="G176" s="83"/>
      <c r="H176" s="84"/>
      <c r="I176" s="31"/>
      <c r="J176" s="27"/>
      <c r="K176" s="83"/>
      <c r="L176" s="83"/>
    </row>
    <row r="177" spans="3:12" s="7" customFormat="1" ht="20.100000000000001" hidden="1" customHeight="1">
      <c r="C177" s="30"/>
      <c r="D177" s="81"/>
      <c r="E177" s="30"/>
      <c r="F177" s="82"/>
      <c r="G177" s="83"/>
      <c r="H177" s="84"/>
      <c r="I177" s="31"/>
      <c r="J177" s="27"/>
      <c r="K177" s="83"/>
      <c r="L177" s="83"/>
    </row>
    <row r="178" spans="3:12" s="7" customFormat="1" ht="20.100000000000001" hidden="1" customHeight="1">
      <c r="C178" s="30"/>
      <c r="D178" s="81"/>
      <c r="E178" s="30"/>
      <c r="F178" s="82"/>
      <c r="G178" s="83"/>
      <c r="H178" s="84"/>
      <c r="I178" s="31"/>
      <c r="J178" s="27"/>
      <c r="K178" s="83"/>
      <c r="L178" s="83"/>
    </row>
    <row r="179" spans="3:12" s="7" customFormat="1" ht="20.100000000000001" hidden="1" customHeight="1">
      <c r="C179" s="30"/>
      <c r="D179" s="81"/>
      <c r="E179" s="30"/>
      <c r="F179" s="82"/>
      <c r="G179" s="83"/>
      <c r="H179" s="84"/>
      <c r="I179" s="31"/>
      <c r="J179" s="27"/>
      <c r="K179" s="83"/>
      <c r="L179" s="83"/>
    </row>
    <row r="180" spans="3:12" s="7" customFormat="1" ht="20.100000000000001" hidden="1" customHeight="1">
      <c r="C180" s="30"/>
      <c r="D180" s="81"/>
      <c r="E180" s="30"/>
      <c r="F180" s="82"/>
      <c r="G180" s="83"/>
      <c r="H180" s="84"/>
      <c r="I180" s="31"/>
      <c r="J180" s="27"/>
      <c r="K180" s="83"/>
      <c r="L180" s="83"/>
    </row>
    <row r="181" spans="3:12" s="7" customFormat="1" ht="20.100000000000001" hidden="1" customHeight="1">
      <c r="C181" s="30"/>
      <c r="D181" s="81"/>
      <c r="E181" s="30"/>
      <c r="F181" s="82"/>
      <c r="G181" s="83"/>
      <c r="H181" s="84"/>
      <c r="I181" s="31"/>
      <c r="J181" s="27"/>
      <c r="K181" s="83"/>
      <c r="L181" s="83"/>
    </row>
    <row r="182" spans="3:12" s="7" customFormat="1" ht="20.100000000000001" hidden="1" customHeight="1">
      <c r="C182" s="30"/>
      <c r="D182" s="81"/>
      <c r="E182" s="30"/>
      <c r="F182" s="82"/>
      <c r="G182" s="83"/>
      <c r="H182" s="84"/>
      <c r="I182" s="31"/>
      <c r="J182" s="27"/>
      <c r="K182" s="83"/>
      <c r="L182" s="83"/>
    </row>
    <row r="183" spans="3:12" s="7" customFormat="1" ht="20.100000000000001" hidden="1" customHeight="1">
      <c r="C183" s="30"/>
      <c r="D183" s="81"/>
      <c r="E183" s="30"/>
      <c r="F183" s="82"/>
      <c r="G183" s="83"/>
      <c r="H183" s="84"/>
      <c r="I183" s="31"/>
      <c r="J183" s="27"/>
      <c r="K183" s="83"/>
      <c r="L183" s="83"/>
    </row>
    <row r="184" spans="3:12" s="7" customFormat="1" ht="20.100000000000001" hidden="1" customHeight="1">
      <c r="C184" s="30"/>
      <c r="D184" s="81"/>
      <c r="E184" s="30"/>
      <c r="F184" s="82"/>
      <c r="G184" s="83"/>
      <c r="H184" s="84"/>
      <c r="I184" s="31"/>
      <c r="J184" s="27"/>
      <c r="K184" s="83"/>
      <c r="L184" s="83"/>
    </row>
    <row r="185" spans="3:12" s="7" customFormat="1" ht="20.100000000000001" hidden="1" customHeight="1">
      <c r="C185" s="30"/>
      <c r="D185" s="81"/>
      <c r="E185" s="30"/>
      <c r="F185" s="82"/>
      <c r="G185" s="83"/>
      <c r="H185" s="84"/>
      <c r="I185" s="31"/>
      <c r="J185" s="27"/>
      <c r="K185" s="83"/>
      <c r="L185" s="83"/>
    </row>
    <row r="186" spans="3:12" s="7" customFormat="1" ht="20.100000000000001" hidden="1" customHeight="1">
      <c r="C186" s="30"/>
      <c r="D186" s="81"/>
      <c r="E186" s="30"/>
      <c r="F186" s="82"/>
      <c r="G186" s="83"/>
      <c r="H186" s="84"/>
      <c r="I186" s="31"/>
      <c r="J186" s="27"/>
      <c r="K186" s="83"/>
      <c r="L186" s="83"/>
    </row>
    <row r="187" spans="3:12" s="7" customFormat="1" ht="20.100000000000001" hidden="1" customHeight="1">
      <c r="C187" s="30"/>
      <c r="D187" s="81"/>
      <c r="E187" s="30"/>
      <c r="F187" s="82"/>
      <c r="G187" s="83"/>
      <c r="H187" s="84"/>
      <c r="I187" s="31"/>
      <c r="J187" s="27"/>
      <c r="K187" s="83"/>
      <c r="L187" s="83"/>
    </row>
    <row r="188" spans="3:12" s="7" customFormat="1" ht="20.100000000000001" hidden="1" customHeight="1">
      <c r="C188" s="30"/>
      <c r="D188" s="81"/>
      <c r="E188" s="30"/>
      <c r="F188" s="82"/>
      <c r="G188" s="83"/>
      <c r="H188" s="84"/>
      <c r="I188" s="31"/>
      <c r="J188" s="27"/>
      <c r="K188" s="83"/>
      <c r="L188" s="83"/>
    </row>
    <row r="189" spans="3:12" s="7" customFormat="1" ht="20.100000000000001" hidden="1" customHeight="1">
      <c r="C189" s="30"/>
      <c r="D189" s="81"/>
      <c r="E189" s="30"/>
      <c r="F189" s="82"/>
      <c r="G189" s="83"/>
      <c r="H189" s="84"/>
      <c r="I189" s="31"/>
      <c r="J189" s="27"/>
      <c r="K189" s="83"/>
      <c r="L189" s="83"/>
    </row>
    <row r="190" spans="3:12" s="7" customFormat="1" ht="20.100000000000001" hidden="1" customHeight="1">
      <c r="C190" s="30"/>
      <c r="D190" s="81"/>
      <c r="E190" s="30"/>
      <c r="F190" s="82"/>
      <c r="G190" s="83"/>
      <c r="H190" s="84"/>
      <c r="I190" s="31"/>
      <c r="J190" s="27"/>
      <c r="K190" s="83"/>
      <c r="L190" s="83"/>
    </row>
    <row r="191" spans="3:12" s="7" customFormat="1" ht="20.100000000000001" hidden="1" customHeight="1">
      <c r="C191" s="30"/>
      <c r="D191" s="81"/>
      <c r="E191" s="30"/>
      <c r="F191" s="82"/>
      <c r="G191" s="83"/>
      <c r="H191" s="84"/>
      <c r="I191" s="31"/>
      <c r="J191" s="27"/>
      <c r="K191" s="83"/>
      <c r="L191" s="83"/>
    </row>
    <row r="192" spans="3:12" s="7" customFormat="1" ht="20.100000000000001" hidden="1" customHeight="1">
      <c r="C192" s="30"/>
      <c r="D192" s="81"/>
      <c r="E192" s="30"/>
      <c r="F192" s="82"/>
      <c r="G192" s="83"/>
      <c r="H192" s="84"/>
      <c r="I192" s="31"/>
      <c r="J192" s="27"/>
      <c r="K192" s="83"/>
      <c r="L192" s="83"/>
    </row>
    <row r="193" spans="1:12" s="7" customFormat="1" ht="20.100000000000001" hidden="1" customHeight="1">
      <c r="C193" s="30"/>
      <c r="D193" s="81"/>
      <c r="E193" s="30"/>
      <c r="F193" s="82"/>
      <c r="G193" s="83"/>
      <c r="H193" s="84"/>
      <c r="I193" s="31"/>
      <c r="J193" s="27"/>
      <c r="K193" s="83"/>
      <c r="L193" s="83"/>
    </row>
    <row r="194" spans="1:12" s="7" customFormat="1" ht="20.100000000000001" hidden="1" customHeight="1">
      <c r="C194" s="30"/>
      <c r="D194" s="81"/>
      <c r="E194" s="30"/>
      <c r="F194" s="82"/>
      <c r="G194" s="83"/>
      <c r="H194" s="84"/>
      <c r="I194" s="31"/>
      <c r="J194" s="27"/>
      <c r="K194" s="83"/>
      <c r="L194" s="83"/>
    </row>
    <row r="195" spans="1:12" s="7" customFormat="1" ht="20.100000000000001" hidden="1" customHeight="1">
      <c r="C195" s="30"/>
      <c r="D195" s="81"/>
      <c r="E195" s="30"/>
      <c r="F195" s="82"/>
      <c r="G195" s="83"/>
      <c r="H195" s="84"/>
      <c r="I195" s="31"/>
      <c r="J195" s="27"/>
      <c r="K195" s="83"/>
      <c r="L195" s="83"/>
    </row>
    <row r="196" spans="1:12" s="7" customFormat="1" ht="20.100000000000001" hidden="1" customHeight="1">
      <c r="C196" s="30"/>
      <c r="D196" s="81"/>
      <c r="E196" s="30"/>
      <c r="F196" s="82"/>
      <c r="G196" s="83"/>
      <c r="H196" s="84"/>
      <c r="I196" s="31"/>
      <c r="J196" s="27"/>
      <c r="K196" s="83"/>
      <c r="L196" s="83"/>
    </row>
    <row r="197" spans="1:12" s="7" customFormat="1" ht="20.100000000000001" hidden="1" customHeight="1">
      <c r="C197" s="30"/>
      <c r="D197" s="81"/>
      <c r="E197" s="30"/>
      <c r="F197" s="82"/>
      <c r="G197" s="83"/>
      <c r="H197" s="84"/>
      <c r="I197" s="31"/>
      <c r="J197" s="27"/>
      <c r="K197" s="83"/>
      <c r="L197" s="83"/>
    </row>
    <row r="198" spans="1:12" s="7" customFormat="1" ht="20.100000000000001" hidden="1" customHeight="1">
      <c r="C198" s="30"/>
      <c r="D198" s="81"/>
      <c r="E198" s="30"/>
      <c r="F198" s="82"/>
      <c r="G198" s="83"/>
      <c r="H198" s="84"/>
      <c r="I198" s="31"/>
      <c r="J198" s="27"/>
      <c r="K198" s="83"/>
      <c r="L198" s="83"/>
    </row>
    <row r="199" spans="1:12" s="7" customFormat="1" ht="20.100000000000001" hidden="1" customHeight="1">
      <c r="C199" s="30"/>
      <c r="D199" s="81"/>
      <c r="E199" s="30"/>
      <c r="F199" s="82"/>
      <c r="G199" s="83"/>
      <c r="H199" s="84"/>
      <c r="I199" s="31"/>
      <c r="J199" s="27"/>
      <c r="K199" s="83"/>
      <c r="L199" s="83"/>
    </row>
    <row r="200" spans="1:12" s="7" customFormat="1" ht="20.100000000000001" hidden="1" customHeight="1">
      <c r="C200" s="30"/>
      <c r="D200" s="81"/>
      <c r="E200" s="30"/>
      <c r="F200" s="82"/>
      <c r="G200" s="83"/>
      <c r="H200" s="84"/>
      <c r="I200" s="31"/>
      <c r="J200" s="27"/>
      <c r="K200" s="83"/>
      <c r="L200" s="83"/>
    </row>
    <row r="201" spans="1:12" s="7" customFormat="1" ht="20.100000000000001" hidden="1" customHeight="1">
      <c r="C201" s="30"/>
      <c r="D201" s="81"/>
      <c r="E201" s="30"/>
      <c r="F201" s="82"/>
      <c r="G201" s="83"/>
      <c r="H201" s="84"/>
      <c r="I201" s="31"/>
      <c r="J201" s="27"/>
      <c r="K201" s="83"/>
      <c r="L201" s="83"/>
    </row>
    <row r="202" spans="1:12" s="7" customFormat="1" ht="20.100000000000001" hidden="1" customHeight="1">
      <c r="C202" s="30"/>
      <c r="D202" s="81"/>
      <c r="E202" s="30"/>
      <c r="F202" s="82"/>
      <c r="G202" s="83"/>
      <c r="H202" s="84"/>
      <c r="I202" s="31"/>
      <c r="J202" s="27"/>
      <c r="K202" s="83"/>
      <c r="L202" s="83"/>
    </row>
    <row r="203" spans="1:12" s="7" customFormat="1" ht="20.100000000000001" hidden="1" customHeight="1">
      <c r="C203" s="30"/>
      <c r="D203" s="81"/>
      <c r="E203" s="30"/>
      <c r="F203" s="82"/>
      <c r="G203" s="83"/>
      <c r="H203" s="84"/>
      <c r="I203" s="31"/>
      <c r="J203" s="27"/>
      <c r="K203" s="83"/>
      <c r="L203" s="83"/>
    </row>
    <row r="204" spans="1:12" s="7" customFormat="1" ht="20.100000000000001" hidden="1" customHeight="1">
      <c r="C204" s="30"/>
      <c r="D204" s="81"/>
      <c r="E204" s="30"/>
      <c r="F204" s="82"/>
      <c r="G204" s="83"/>
      <c r="H204" s="84"/>
      <c r="I204" s="31"/>
      <c r="J204" s="27"/>
      <c r="K204" s="83"/>
      <c r="L204" s="83"/>
    </row>
    <row r="205" spans="1:12" s="7" customFormat="1" ht="20.100000000000001" hidden="1" customHeight="1">
      <c r="C205" s="30"/>
      <c r="D205" s="81"/>
      <c r="E205" s="30"/>
      <c r="F205" s="82"/>
      <c r="G205" s="83"/>
      <c r="H205" s="84"/>
      <c r="I205" s="31"/>
      <c r="J205" s="27"/>
      <c r="K205" s="83"/>
      <c r="L205" s="83"/>
    </row>
    <row r="206" spans="1:12" s="7" customFormat="1" ht="20.100000000000001" hidden="1" customHeight="1">
      <c r="C206" s="30"/>
      <c r="D206" s="81"/>
      <c r="E206" s="30"/>
      <c r="F206" s="82"/>
      <c r="G206" s="83"/>
      <c r="H206" s="84"/>
      <c r="I206" s="31"/>
      <c r="J206" s="27"/>
      <c r="K206" s="83"/>
      <c r="L206" s="83"/>
    </row>
    <row r="207" spans="1:12" s="7" customFormat="1" ht="20.100000000000001" hidden="1" customHeight="1">
      <c r="C207" s="30"/>
      <c r="D207" s="81"/>
      <c r="E207" s="30"/>
      <c r="F207" s="82"/>
      <c r="G207" s="83"/>
      <c r="H207" s="84"/>
      <c r="I207" s="31"/>
      <c r="J207" s="27"/>
      <c r="K207" s="83"/>
      <c r="L207" s="83"/>
    </row>
    <row r="208" spans="1:12" ht="20.100000000000001" hidden="1" customHeight="1">
      <c r="A208" s="7"/>
      <c r="B208" s="7"/>
      <c r="C208" s="30"/>
      <c r="D208" s="81"/>
      <c r="E208" s="30"/>
      <c r="F208" s="82"/>
      <c r="G208" s="83"/>
      <c r="H208" s="84"/>
      <c r="I208" s="31"/>
      <c r="J208" s="27"/>
      <c r="K208" s="83"/>
      <c r="L208" s="83"/>
    </row>
    <row r="209" spans="1:12" hidden="1">
      <c r="A209" s="7"/>
      <c r="B209" s="7"/>
      <c r="C209" s="22"/>
      <c r="D209" s="23"/>
      <c r="E209" s="22"/>
      <c r="F209" s="24"/>
      <c r="G209" s="25"/>
      <c r="H209" s="26"/>
      <c r="I209" s="31"/>
      <c r="J209" s="27"/>
      <c r="K209" s="25"/>
      <c r="L209" s="25"/>
    </row>
    <row r="210" spans="1:12" ht="45.75" hidden="1" customHeight="1">
      <c r="A210" s="7"/>
      <c r="B210" s="7"/>
      <c r="C210" s="27"/>
      <c r="D210" s="28"/>
      <c r="E210" s="28"/>
      <c r="F210" s="29"/>
      <c r="G210" s="28"/>
      <c r="H210" s="28"/>
      <c r="I210" s="28"/>
      <c r="J210" s="28"/>
      <c r="K210" s="28"/>
      <c r="L210" s="28"/>
    </row>
    <row r="211" spans="1:12" ht="15" hidden="1" customHeight="1"/>
  </sheetData>
  <sheetProtection algorithmName="SHA-512" hashValue="k7WE2qWXdjV0jkokNY0OQAxDyJpi8ZY32mUE0oo6K5X3DPH/lO1I96abK/KbbiX7+pdGpNVwtb6Sc1mHMWVMEw==" saltValue="/Gups7mL9xPIWVai7ALSZA==" spinCount="100000" sheet="1" formatColumns="0" formatRows="0" selectLockedCells="1"/>
  <mergeCells count="10">
    <mergeCell ref="G22:I22"/>
    <mergeCell ref="A5:A6"/>
    <mergeCell ref="E7:K7"/>
    <mergeCell ref="N11:O11"/>
    <mergeCell ref="H21:J21"/>
    <mergeCell ref="M20:M21"/>
    <mergeCell ref="N20:N21"/>
    <mergeCell ref="M22:M23"/>
    <mergeCell ref="N22:N23"/>
    <mergeCell ref="O14:O17"/>
  </mergeCells>
  <dataValidations disablePrompts="1" count="1">
    <dataValidation type="textLength" allowBlank="1" showInputMessage="1" showErrorMessage="1" errorTitle="Maaf" error="NISN 10 digit" sqref="F47:F209">
      <formula1>10</formula1>
      <formula2>10</formula2>
    </dataValidation>
  </dataValidations>
  <pageMargins left="0.22" right="7.0000000000000007E-2" top="0.28000000000000003" bottom="0.24" header="0.19" footer="0.12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5073" r:id="rId4" name="Image1">
          <controlPr locked="0" defaultSize="0" print="0" autoLine="0" r:id="rId5">
            <anchor moveWithCells="1">
              <from>
                <xdr:col>3</xdr:col>
                <xdr:colOff>257175</xdr:colOff>
                <xdr:row>6</xdr:row>
                <xdr:rowOff>238125</xdr:rowOff>
              </from>
              <to>
                <xdr:col>4</xdr:col>
                <xdr:colOff>57150</xdr:colOff>
                <xdr:row>6</xdr:row>
                <xdr:rowOff>495300</xdr:rowOff>
              </to>
            </anchor>
          </controlPr>
        </control>
      </mc:Choice>
      <mc:Fallback>
        <control shapeId="45073" r:id="rId4" name="Image1"/>
      </mc:Fallback>
    </mc:AlternateContent>
    <mc:AlternateContent xmlns:mc="http://schemas.openxmlformats.org/markup-compatibility/2006">
      <mc:Choice Requires="x14">
        <control shapeId="45074" r:id="rId6" name="Image2">
          <controlPr autoLine="0" r:id="rId7">
            <anchor moveWithCells="1">
              <from>
                <xdr:col>4</xdr:col>
                <xdr:colOff>95250</xdr:colOff>
                <xdr:row>6</xdr:row>
                <xdr:rowOff>171450</xdr:rowOff>
              </from>
              <to>
                <xdr:col>4</xdr:col>
                <xdr:colOff>438150</xdr:colOff>
                <xdr:row>6</xdr:row>
                <xdr:rowOff>552450</xdr:rowOff>
              </to>
            </anchor>
          </controlPr>
        </control>
      </mc:Choice>
      <mc:Fallback>
        <control shapeId="45074" r:id="rId6" name="Image2"/>
      </mc:Fallback>
    </mc:AlternateContent>
    <mc:AlternateContent xmlns:mc="http://schemas.openxmlformats.org/markup-compatibility/2006">
      <mc:Choice Requires="x14">
        <control shapeId="45057" r:id="rId8" name="List Box 1">
          <controlPr defaultSize="0" autoLine="0" autoPict="0">
            <anchor moveWithCells="1">
              <from>
                <xdr:col>12</xdr:col>
                <xdr:colOff>57150</xdr:colOff>
                <xdr:row>12</xdr:row>
                <xdr:rowOff>209550</xdr:rowOff>
              </from>
              <to>
                <xdr:col>13</xdr:col>
                <xdr:colOff>942975</xdr:colOff>
                <xdr:row>17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58" r:id="rId9" name="Group Box 2">
          <controlPr defaultSize="0" autoFill="0" autoPict="0">
            <anchor moveWithCells="1">
              <from>
                <xdr:col>11</xdr:col>
                <xdr:colOff>209550</xdr:colOff>
                <xdr:row>12</xdr:row>
                <xdr:rowOff>66675</xdr:rowOff>
              </from>
              <to>
                <xdr:col>15</xdr:col>
                <xdr:colOff>104775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59" r:id="rId10" name="Button 3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6</xdr:row>
                <xdr:rowOff>0</xdr:rowOff>
              </from>
              <to>
                <xdr:col>0</xdr:col>
                <xdr:colOff>1571625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65" r:id="rId11" name="Button 9">
          <controlPr defaultSize="0" print="0" autoFill="0" autoPict="0" macro="[0]!CETAK_HALAMAN_BELAKANG_IPS" altText="Pendidikan Agama Islam">
            <anchor moveWithCells="1" sizeWithCells="1">
              <from>
                <xdr:col>0</xdr:col>
                <xdr:colOff>47625</xdr:colOff>
                <xdr:row>9</xdr:row>
                <xdr:rowOff>190500</xdr:rowOff>
              </from>
              <to>
                <xdr:col>0</xdr:col>
                <xdr:colOff>1571625</xdr:colOff>
                <xdr:row>10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67" r:id="rId12" name="Button 11">
          <controlPr defaultSize="0" print="0" autoFill="0" autoPict="0" macro="[0]!NILAI_IPS" altText="Pendidikan Agama Islam">
            <anchor moveWithCells="1" sizeWithCells="1">
              <from>
                <xdr:col>0</xdr:col>
                <xdr:colOff>47625</xdr:colOff>
                <xdr:row>8</xdr:row>
                <xdr:rowOff>238125</xdr:rowOff>
              </from>
              <to>
                <xdr:col>0</xdr:col>
                <xdr:colOff>1571625</xdr:colOff>
                <xdr:row>9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68" r:id="rId13" name="Button 12">
          <controlPr defaultSize="0" print="0" autoFill="0" autoPict="0" macro="[0]!ENTRI_BIODATA_IPS" altText="Pendidikan Agama Islam">
            <anchor moveWithCells="1" sizeWithCells="1">
              <from>
                <xdr:col>0</xdr:col>
                <xdr:colOff>47625</xdr:colOff>
                <xdr:row>7</xdr:row>
                <xdr:rowOff>28575</xdr:rowOff>
              </from>
              <to>
                <xdr:col>0</xdr:col>
                <xdr:colOff>1571625</xdr:colOff>
                <xdr:row>8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69" r:id="rId14" name="Button 13">
          <controlPr defaultSize="0" print="0" autoFill="0" autoPict="0" macro="[0]!SIMPAN" altText="Pendidikan Agama Islam">
            <anchor moveWithCells="1" sizeWithCells="1">
              <from>
                <xdr:col>0</xdr:col>
                <xdr:colOff>47625</xdr:colOff>
                <xdr:row>11</xdr:row>
                <xdr:rowOff>0</xdr:rowOff>
              </from>
              <to>
                <xdr:col>0</xdr:col>
                <xdr:colOff>1571625</xdr:colOff>
                <xdr:row>12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70" r:id="rId15" name="Button 14">
          <controlPr defaultSize="0" print="0" autoFill="0" autoPict="0" macro="[0]!KELUAR" altText="Pendidikan Agama Islam">
            <anchor moveWithCells="1" sizeWithCells="1">
              <from>
                <xdr:col>0</xdr:col>
                <xdr:colOff>47625</xdr:colOff>
                <xdr:row>12</xdr:row>
                <xdr:rowOff>133350</xdr:rowOff>
              </from>
              <to>
                <xdr:col>0</xdr:col>
                <xdr:colOff>1571625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71" r:id="rId16" name="Group Box 15">
          <controlPr defaultSize="0" autoFill="0" autoPict="0">
            <anchor moveWithCells="1">
              <from>
                <xdr:col>14</xdr:col>
                <xdr:colOff>85725</xdr:colOff>
                <xdr:row>19</xdr:row>
                <xdr:rowOff>66675</xdr:rowOff>
              </from>
              <to>
                <xdr:col>15</xdr:col>
                <xdr:colOff>28575</xdr:colOff>
                <xdr:row>22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72" r:id="rId17" name="Group Box 16">
          <controlPr defaultSize="0" autoFill="0" autoPict="0">
            <anchor moveWithCells="1">
              <from>
                <xdr:col>15</xdr:col>
                <xdr:colOff>76200</xdr:colOff>
                <xdr:row>19</xdr:row>
                <xdr:rowOff>57150</xdr:rowOff>
              </from>
              <to>
                <xdr:col>15</xdr:col>
                <xdr:colOff>1019175</xdr:colOff>
                <xdr:row>22</xdr:row>
                <xdr:rowOff>266700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rgb="FFFFC000"/>
  </sheetPr>
  <dimension ref="A1:W210"/>
  <sheetViews>
    <sheetView showGridLines="0" showRowColHeaders="0" topLeftCell="A6" workbookViewId="0">
      <selection activeCell="R23" sqref="R23:R25"/>
    </sheetView>
  </sheetViews>
  <sheetFormatPr defaultColWidth="0" defaultRowHeight="15" customHeight="1" zeroHeight="1"/>
  <cols>
    <col min="1" max="1" width="23.85546875" style="6" customWidth="1"/>
    <col min="2" max="2" width="0.140625" style="6" customWidth="1"/>
    <col min="3" max="3" width="5.140625" style="6" customWidth="1"/>
    <col min="4" max="4" width="7.28515625" style="6" customWidth="1"/>
    <col min="5" max="5" width="3.85546875" style="6" customWidth="1"/>
    <col min="6" max="6" width="1.7109375" style="19" customWidth="1"/>
    <col min="7" max="7" width="19.140625" style="6" customWidth="1"/>
    <col min="8" max="8" width="14" style="6" customWidth="1"/>
    <col min="9" max="9" width="4.85546875" style="7" customWidth="1"/>
    <col min="10" max="10" width="1.5703125" style="7" customWidth="1"/>
    <col min="11" max="11" width="9.85546875" style="6" customWidth="1"/>
    <col min="12" max="12" width="8.140625" style="7" customWidth="1"/>
    <col min="13" max="13" width="16.140625" style="7" customWidth="1"/>
    <col min="14" max="14" width="9.140625" style="7" customWidth="1"/>
    <col min="15" max="15" width="2.7109375" style="7" customWidth="1"/>
    <col min="16" max="16" width="2" style="7" customWidth="1"/>
    <col min="17" max="17" width="21.28515625" style="6" customWidth="1"/>
    <col min="18" max="18" width="14.42578125" style="6" customWidth="1"/>
    <col min="19" max="19" width="14.7109375" style="6" customWidth="1"/>
    <col min="20" max="20" width="1.85546875" style="6" customWidth="1"/>
    <col min="21" max="23" width="9.140625" style="6" customWidth="1"/>
    <col min="24" max="16384" width="9.140625" style="6" hidden="1"/>
  </cols>
  <sheetData>
    <row r="1" spans="1:23" hidden="1">
      <c r="A1" s="39"/>
      <c r="B1" s="7"/>
      <c r="C1" s="59">
        <v>14</v>
      </c>
      <c r="D1" s="7"/>
      <c r="E1" s="7"/>
      <c r="F1" s="8"/>
      <c r="G1" s="7"/>
      <c r="H1" s="7"/>
      <c r="K1" s="7"/>
      <c r="Q1" s="7"/>
      <c r="R1" s="7"/>
    </row>
    <row r="2" spans="1:23" hidden="1">
      <c r="A2" s="7"/>
      <c r="B2" s="7"/>
      <c r="C2" s="7"/>
      <c r="D2" s="7"/>
      <c r="E2" s="7"/>
      <c r="F2" s="8"/>
      <c r="G2" s="7"/>
      <c r="H2" s="7"/>
      <c r="K2" s="7"/>
      <c r="Q2" s="7"/>
      <c r="R2" s="7"/>
    </row>
    <row r="3" spans="1:23" hidden="1">
      <c r="A3" s="7"/>
      <c r="B3" s="7"/>
      <c r="C3" s="7"/>
      <c r="D3" s="7"/>
      <c r="E3" s="7"/>
      <c r="F3" s="8"/>
      <c r="G3" s="7"/>
      <c r="H3" s="7"/>
      <c r="K3" s="7"/>
      <c r="Q3" s="7"/>
      <c r="R3" s="7"/>
    </row>
    <row r="4" spans="1:23" hidden="1">
      <c r="A4" s="7"/>
      <c r="B4" s="7"/>
      <c r="C4" s="7"/>
      <c r="D4" s="7"/>
      <c r="E4" s="7"/>
      <c r="F4" s="8"/>
      <c r="G4" s="7"/>
      <c r="H4" s="7"/>
      <c r="K4" s="7"/>
      <c r="Q4" s="7"/>
      <c r="R4" s="7"/>
    </row>
    <row r="5" spans="1:23" hidden="1">
      <c r="A5" s="206"/>
      <c r="B5" s="7"/>
      <c r="C5" s="7"/>
      <c r="D5" s="7"/>
      <c r="E5" s="7"/>
      <c r="F5" s="8"/>
      <c r="G5" s="7"/>
      <c r="H5" s="7"/>
      <c r="K5" s="7"/>
      <c r="Q5" s="7"/>
      <c r="R5" s="7"/>
    </row>
    <row r="6" spans="1:23" ht="7.5" customHeight="1">
      <c r="A6" s="206"/>
      <c r="B6" s="7"/>
      <c r="C6" s="7"/>
      <c r="D6" s="7"/>
      <c r="E6" s="7"/>
      <c r="F6" s="8"/>
      <c r="G6" s="7"/>
      <c r="H6" s="7"/>
      <c r="K6" s="7"/>
      <c r="Q6" s="7"/>
      <c r="R6" s="7"/>
      <c r="S6" s="7"/>
      <c r="T6" s="7"/>
      <c r="U6" s="7"/>
      <c r="V6" s="7"/>
      <c r="W6" s="7"/>
    </row>
    <row r="7" spans="1:23" ht="54.75" customHeight="1">
      <c r="A7" s="7"/>
      <c r="B7" s="120"/>
      <c r="C7" s="200"/>
      <c r="D7" s="198"/>
      <c r="E7" s="274" t="s">
        <v>49</v>
      </c>
      <c r="F7" s="274"/>
      <c r="G7" s="274"/>
      <c r="H7" s="274"/>
      <c r="I7" s="274"/>
      <c r="J7" s="274"/>
      <c r="K7" s="274"/>
      <c r="L7" s="274"/>
      <c r="M7" s="274"/>
      <c r="N7" s="274"/>
      <c r="O7" s="115"/>
      <c r="P7" s="115"/>
      <c r="Q7" s="7"/>
      <c r="R7" s="7"/>
      <c r="S7" s="7"/>
      <c r="T7" s="7"/>
      <c r="U7" s="7"/>
      <c r="V7" s="7"/>
      <c r="W7" s="7"/>
    </row>
    <row r="8" spans="1:23" ht="7.5" customHeight="1">
      <c r="A8" s="7"/>
      <c r="B8" s="7"/>
      <c r="C8" s="7"/>
      <c r="D8" s="7"/>
      <c r="E8" s="7"/>
      <c r="F8" s="7"/>
      <c r="G8" s="7"/>
      <c r="H8" s="7"/>
      <c r="K8" s="7"/>
      <c r="Q8" s="7"/>
      <c r="R8" s="7"/>
      <c r="S8" s="7"/>
      <c r="T8" s="7"/>
      <c r="U8" s="7"/>
      <c r="V8" s="7"/>
      <c r="W8" s="7"/>
    </row>
    <row r="9" spans="1:23" ht="20.25" customHeight="1">
      <c r="A9" s="11"/>
      <c r="B9" s="12"/>
      <c r="C9" s="33"/>
      <c r="D9" s="33"/>
      <c r="E9" s="33"/>
      <c r="F9" s="33"/>
      <c r="G9" s="33"/>
      <c r="H9" s="33"/>
      <c r="I9" s="33"/>
      <c r="J9" s="33"/>
      <c r="K9" s="33"/>
      <c r="L9" s="32"/>
      <c r="M9" s="32"/>
      <c r="N9" s="32"/>
      <c r="Q9" s="7"/>
      <c r="R9" s="7"/>
      <c r="S9" s="7"/>
      <c r="T9" s="7"/>
      <c r="U9" s="7"/>
      <c r="V9" s="7"/>
      <c r="W9" s="7"/>
    </row>
    <row r="10" spans="1:23" ht="20.100000000000001" customHeight="1">
      <c r="A10" s="7"/>
      <c r="B10" s="7"/>
      <c r="C10" s="122"/>
      <c r="D10" s="76"/>
      <c r="E10" s="122"/>
      <c r="F10" s="122"/>
      <c r="G10" s="77"/>
      <c r="H10" s="77"/>
      <c r="I10" s="77"/>
      <c r="J10" s="122"/>
      <c r="K10" s="77"/>
      <c r="L10" s="32"/>
      <c r="M10" s="32"/>
      <c r="N10" s="32"/>
      <c r="Q10" s="7"/>
      <c r="R10" s="7"/>
      <c r="S10" s="7"/>
      <c r="T10" s="7"/>
      <c r="U10" s="7"/>
      <c r="V10" s="7"/>
      <c r="W10" s="7"/>
    </row>
    <row r="11" spans="1:23" ht="20.100000000000001" customHeight="1">
      <c r="A11" s="7"/>
      <c r="B11" s="7"/>
      <c r="C11" s="122"/>
      <c r="D11" s="76"/>
      <c r="E11" s="122"/>
      <c r="F11" s="122"/>
      <c r="G11" s="77"/>
      <c r="H11" s="77"/>
      <c r="I11" s="77"/>
      <c r="J11" s="122"/>
      <c r="K11" s="77"/>
      <c r="L11" s="32"/>
      <c r="M11" s="32"/>
      <c r="N11" s="32"/>
      <c r="Q11" s="7"/>
      <c r="R11" s="7"/>
      <c r="S11" s="7"/>
      <c r="T11" s="7"/>
      <c r="U11" s="7"/>
      <c r="V11" s="7"/>
      <c r="W11" s="7"/>
    </row>
    <row r="12" spans="1:23" ht="24.75" customHeight="1">
      <c r="A12" s="7"/>
      <c r="B12" s="7"/>
      <c r="C12" s="122"/>
      <c r="D12" s="76"/>
      <c r="E12" s="122"/>
      <c r="F12" s="122"/>
      <c r="G12" s="77"/>
      <c r="H12" s="76"/>
      <c r="I12" s="85"/>
      <c r="J12" s="85" t="s">
        <v>28</v>
      </c>
      <c r="K12" s="77"/>
      <c r="L12" s="32"/>
      <c r="M12" s="32"/>
      <c r="N12" s="32"/>
      <c r="Q12" s="7"/>
      <c r="R12" s="7"/>
      <c r="S12" s="7"/>
      <c r="T12" s="7"/>
      <c r="U12" s="7"/>
      <c r="V12" s="7"/>
      <c r="W12" s="7"/>
    </row>
    <row r="13" spans="1:23" ht="33.75" customHeight="1" thickBot="1">
      <c r="A13" s="7"/>
      <c r="B13" s="7"/>
      <c r="C13" s="142"/>
      <c r="D13" s="143"/>
      <c r="E13" s="142"/>
      <c r="F13" s="33"/>
      <c r="G13" s="154"/>
      <c r="H13" s="86" t="str">
        <f>UPPER(IF(VLOOKUP(CARI2_IPS,BIODATA_IPS,2)="","",VLOOKUP(CARI2_IPS,BIODATA_IPS,2)))</f>
        <v>AMSAL ROZI</v>
      </c>
      <c r="I13" s="86"/>
      <c r="J13" s="140"/>
      <c r="K13" s="141"/>
      <c r="L13" s="162"/>
      <c r="M13" s="162"/>
      <c r="N13" s="163"/>
      <c r="O13" s="111"/>
      <c r="P13" s="111"/>
      <c r="Q13" s="7"/>
      <c r="R13" s="7"/>
      <c r="S13" s="7"/>
      <c r="T13" s="7"/>
      <c r="U13" s="7"/>
      <c r="V13" s="7"/>
      <c r="W13" s="7"/>
    </row>
    <row r="14" spans="1:23" ht="21.75" customHeight="1" thickTop="1">
      <c r="A14" s="7"/>
      <c r="B14" s="7"/>
      <c r="C14" s="142"/>
      <c r="D14" s="143"/>
      <c r="E14" s="142"/>
      <c r="F14" s="33"/>
      <c r="G14" s="154"/>
      <c r="H14" s="86" t="str">
        <f>CONCATENATE(VLOOKUP(CARI2_IPS,BIODATA_IPS,5),", "&amp;TEXT(VLOOKUP(CARI2_IPS,BIODATA_IPS,6),"dd mmmm yyyy"))</f>
        <v>Desa Tengah Peulumat, 16 Maret 2001</v>
      </c>
      <c r="I14" s="86"/>
      <c r="J14" s="140"/>
      <c r="K14" s="141"/>
      <c r="L14" s="162"/>
      <c r="M14" s="162"/>
      <c r="N14" s="163"/>
      <c r="O14" s="111"/>
      <c r="P14" s="111"/>
      <c r="Q14" s="7"/>
      <c r="R14" s="7"/>
      <c r="S14" s="242">
        <v>1</v>
      </c>
      <c r="T14" s="243"/>
      <c r="U14" s="123"/>
      <c r="V14" s="7"/>
      <c r="W14" s="7"/>
    </row>
    <row r="15" spans="1:23" ht="21.75" customHeight="1">
      <c r="A15" s="7"/>
      <c r="B15" s="7"/>
      <c r="C15" s="142"/>
      <c r="D15" s="143"/>
      <c r="E15" s="142"/>
      <c r="F15" s="33"/>
      <c r="G15" s="154"/>
      <c r="H15" s="150" t="str">
        <f>IF(VLOOKUP(CARI2_IPS,BIODATA_IPS,3)="","",VLOOKUP(CARI2_IPS,BIODATA_IPS,3))</f>
        <v>2718</v>
      </c>
      <c r="I15" s="86"/>
      <c r="J15" s="140"/>
      <c r="K15" s="141"/>
      <c r="L15" s="162"/>
      <c r="M15" s="162"/>
      <c r="N15" s="163"/>
      <c r="O15" s="111"/>
      <c r="P15" s="111"/>
      <c r="Q15" s="7"/>
      <c r="R15" s="7"/>
      <c r="S15" s="244"/>
      <c r="T15" s="245"/>
      <c r="U15" s="123"/>
      <c r="V15" s="7"/>
      <c r="W15" s="7"/>
    </row>
    <row r="16" spans="1:23" ht="24.75" customHeight="1">
      <c r="A16" s="7"/>
      <c r="B16" s="7"/>
      <c r="C16" s="142"/>
      <c r="D16" s="143"/>
      <c r="E16" s="142"/>
      <c r="F16" s="33"/>
      <c r="G16" s="154"/>
      <c r="H16" s="86" t="str">
        <f>IF(VLOOKUP(CARI2_IPS,BIODATA_IPS,4)="","",VLOOKUP(CARI2_IPS,BIODATA_IPS,4))</f>
        <v>0011901536</v>
      </c>
      <c r="I16" s="86"/>
      <c r="J16" s="140"/>
      <c r="K16" s="141"/>
      <c r="L16" s="162"/>
      <c r="M16" s="162"/>
      <c r="N16" s="163"/>
      <c r="O16" s="111"/>
      <c r="P16" s="111"/>
      <c r="Q16" s="7"/>
      <c r="R16" s="7"/>
      <c r="S16" s="244"/>
      <c r="T16" s="245"/>
      <c r="U16" s="123"/>
      <c r="V16" s="7"/>
      <c r="W16" s="7"/>
    </row>
    <row r="17" spans="1:23" ht="24" customHeight="1" thickBot="1">
      <c r="A17" s="7"/>
      <c r="B17" s="7"/>
      <c r="C17" s="122"/>
      <c r="D17" s="76"/>
      <c r="E17" s="122"/>
      <c r="F17" s="33"/>
      <c r="G17" s="154"/>
      <c r="H17" s="86"/>
      <c r="I17" s="86"/>
      <c r="J17" s="140"/>
      <c r="K17" s="141"/>
      <c r="L17" s="162"/>
      <c r="M17" s="162"/>
      <c r="N17" s="163"/>
      <c r="O17" s="111"/>
      <c r="P17" s="111"/>
      <c r="Q17" s="7"/>
      <c r="R17" s="7"/>
      <c r="S17" s="246"/>
      <c r="T17" s="247"/>
      <c r="U17" s="7"/>
      <c r="V17" s="7"/>
      <c r="W17" s="7"/>
    </row>
    <row r="18" spans="1:23" ht="18" customHeight="1" thickTop="1">
      <c r="A18" s="7"/>
      <c r="B18" s="7"/>
      <c r="C18" s="122"/>
      <c r="D18" s="76"/>
      <c r="E18" s="122"/>
      <c r="F18" s="33"/>
      <c r="G18" s="154"/>
      <c r="H18" s="86"/>
      <c r="I18" s="86"/>
      <c r="J18" s="140"/>
      <c r="K18" s="141"/>
      <c r="L18" s="162"/>
      <c r="M18" s="162"/>
      <c r="N18" s="163"/>
      <c r="O18" s="111"/>
      <c r="P18" s="111"/>
      <c r="Q18" s="7"/>
      <c r="R18" s="7"/>
      <c r="S18" s="7"/>
      <c r="T18" s="7"/>
      <c r="U18" s="7"/>
      <c r="V18" s="7"/>
      <c r="W18" s="7"/>
    </row>
    <row r="19" spans="1:23" ht="34.5" customHeight="1" thickBot="1">
      <c r="A19" s="7"/>
      <c r="B19" s="7"/>
      <c r="C19" s="122"/>
      <c r="D19" s="76"/>
      <c r="E19" s="122"/>
      <c r="F19" s="33"/>
      <c r="G19" s="154"/>
      <c r="H19" s="153"/>
      <c r="I19" s="153"/>
      <c r="J19" s="33"/>
      <c r="K19" s="164"/>
      <c r="L19" s="165"/>
      <c r="M19" s="165"/>
      <c r="N19" s="165"/>
      <c r="Q19" s="7"/>
      <c r="R19" s="7"/>
      <c r="S19" s="7"/>
      <c r="T19" s="7"/>
      <c r="U19" s="7"/>
      <c r="V19" s="7"/>
      <c r="W19" s="7"/>
    </row>
    <row r="20" spans="1:23" s="7" customFormat="1" ht="15" customHeight="1" thickTop="1">
      <c r="C20" s="122"/>
      <c r="D20" s="76"/>
      <c r="E20" s="121"/>
      <c r="F20" s="33"/>
      <c r="G20" s="154"/>
      <c r="H20" s="153"/>
      <c r="I20" s="153"/>
      <c r="J20" s="33"/>
      <c r="K20" s="272">
        <f>IF(VLOOKUP(CARI2_IPS,NILAI_S,5)="","",VLOOKUP(CARI2_IPS,NILAI_S,5))</f>
        <v>78</v>
      </c>
      <c r="L20" s="272"/>
      <c r="M20" s="33">
        <f>IF(VLOOKUP(CARI2_IPS,NILAI_S,6)="","",VLOOKUP(CARI2_IPS,NILAI_S,6))</f>
        <v>78</v>
      </c>
      <c r="N20" s="165"/>
      <c r="Q20" s="248" t="s">
        <v>532</v>
      </c>
      <c r="R20" s="251">
        <v>7</v>
      </c>
      <c r="S20" s="100"/>
      <c r="T20" s="100"/>
      <c r="U20" s="100"/>
      <c r="V20" s="191"/>
    </row>
    <row r="21" spans="1:23" s="7" customFormat="1" ht="18.75" customHeight="1">
      <c r="C21" s="122"/>
      <c r="D21" s="76"/>
      <c r="E21" s="122"/>
      <c r="F21" s="33"/>
      <c r="G21" s="154"/>
      <c r="H21" s="273"/>
      <c r="I21" s="273"/>
      <c r="J21" s="273"/>
      <c r="K21" s="272">
        <f>IF(VLOOKUP(CARI2_IPS,NILAI_S,7)="","",VLOOKUP(CARI2_IPS,NILAI_S,7))</f>
        <v>82</v>
      </c>
      <c r="L21" s="272"/>
      <c r="M21" s="33">
        <f>IF(VLOOKUP(CARI2_IPS,NILAI_S,8)="","",VLOOKUP(CARI2_IPS,NILAI_S,8))</f>
        <v>81</v>
      </c>
      <c r="N21" s="165"/>
      <c r="Q21" s="249"/>
      <c r="R21" s="252"/>
      <c r="S21" s="188"/>
      <c r="T21" s="100"/>
      <c r="U21" s="100"/>
      <c r="V21" s="191"/>
    </row>
    <row r="22" spans="1:23" s="7" customFormat="1" ht="17.25" customHeight="1" thickBot="1">
      <c r="C22" s="122"/>
      <c r="D22" s="76"/>
      <c r="E22" s="122"/>
      <c r="F22" s="33"/>
      <c r="G22" s="273"/>
      <c r="H22" s="273"/>
      <c r="I22" s="273"/>
      <c r="J22" s="33"/>
      <c r="K22" s="272">
        <f>IF(VLOOKUP(CARI2_IPS,NILAI_S,9)="","",VLOOKUP(CARI2_IPS,NILAI_S,9))</f>
        <v>78</v>
      </c>
      <c r="L22" s="272"/>
      <c r="M22" s="33">
        <f>IF(VLOOKUP(CARI2_IPS,NILAI_S,10)="","",VLOOKUP(CARI2_IPS,NILAI_S,10))</f>
        <v>78</v>
      </c>
      <c r="N22" s="165"/>
      <c r="Q22" s="250"/>
      <c r="R22" s="253"/>
      <c r="S22" s="100"/>
      <c r="T22" s="100"/>
      <c r="U22" s="100"/>
      <c r="V22" s="191"/>
    </row>
    <row r="23" spans="1:23" s="7" customFormat="1" ht="18.75" customHeight="1" thickTop="1">
      <c r="C23" s="122"/>
      <c r="D23" s="76"/>
      <c r="E23" s="122"/>
      <c r="F23" s="166"/>
      <c r="G23" s="154"/>
      <c r="H23" s="153"/>
      <c r="I23" s="153"/>
      <c r="J23" s="33"/>
      <c r="K23" s="269">
        <f>IF(VLOOKUP(CARI2_IPS,NILAI_S,11)="","",VLOOKUP(CARI2_IPS,NILAI_S,11))</f>
        <v>76</v>
      </c>
      <c r="L23" s="269"/>
      <c r="M23" s="33">
        <f>IF(VLOOKUP(CARI2_IPS,NILAI_S,12)="","",VLOOKUP(CARI2_IPS,NILAI_S,12))</f>
        <v>78</v>
      </c>
      <c r="N23" s="165"/>
      <c r="Q23" s="248" t="s">
        <v>533</v>
      </c>
      <c r="R23" s="254">
        <v>7</v>
      </c>
      <c r="S23" s="100"/>
      <c r="T23" s="100"/>
      <c r="U23" s="100"/>
      <c r="V23" s="191"/>
    </row>
    <row r="24" spans="1:23" s="7" customFormat="1" ht="17.25" customHeight="1">
      <c r="C24" s="122"/>
      <c r="D24" s="76"/>
      <c r="E24" s="122"/>
      <c r="F24" s="33"/>
      <c r="G24" s="154"/>
      <c r="H24" s="167"/>
      <c r="I24" s="153"/>
      <c r="J24" s="33"/>
      <c r="K24" s="269">
        <f>IF(VLOOKUP(CARI2_IPS,NILAI_S,13)="","",VLOOKUP(CARI2_IPS,NILAI_S,13))</f>
        <v>75</v>
      </c>
      <c r="L24" s="269"/>
      <c r="M24" s="33">
        <f>IF(VLOOKUP(CARI2_IPS,NILAI_S,14)="","",VLOOKUP(CARI2_IPS,NILAI_S,14))</f>
        <v>78</v>
      </c>
      <c r="N24" s="165"/>
      <c r="Q24" s="249"/>
      <c r="R24" s="255"/>
      <c r="S24" s="100"/>
      <c r="T24" s="100"/>
      <c r="U24" s="100"/>
      <c r="V24" s="191"/>
    </row>
    <row r="25" spans="1:23" s="7" customFormat="1" ht="16.5" customHeight="1" thickBot="1">
      <c r="C25" s="122"/>
      <c r="D25" s="76"/>
      <c r="E25" s="122"/>
      <c r="F25" s="33"/>
      <c r="G25" s="154"/>
      <c r="H25" s="167"/>
      <c r="I25" s="153"/>
      <c r="J25" s="33"/>
      <c r="K25" s="269">
        <f>IF(VLOOKUP(CARI2_IPS,NILAI_S,15)="","",VLOOKUP(CARI2_IPS,NILAI_S,15))</f>
        <v>78</v>
      </c>
      <c r="L25" s="269"/>
      <c r="M25" s="33">
        <f>IF(VLOOKUP(CARI2_IPS,NILAI_S,16)="","",VLOOKUP(CARI2_IPS,NILAI_S,16))</f>
        <v>78</v>
      </c>
      <c r="N25" s="165"/>
      <c r="Q25" s="250"/>
      <c r="R25" s="256"/>
      <c r="S25" s="100"/>
      <c r="T25" s="100"/>
      <c r="U25" s="100"/>
      <c r="V25" s="191"/>
    </row>
    <row r="26" spans="1:23" s="7" customFormat="1" ht="18.75" customHeight="1" thickTop="1">
      <c r="C26" s="122"/>
      <c r="D26" s="76"/>
      <c r="E26" s="122"/>
      <c r="F26" s="33"/>
      <c r="G26" s="154"/>
      <c r="H26" s="167"/>
      <c r="I26" s="153"/>
      <c r="J26" s="33"/>
      <c r="K26" s="269">
        <f>IF(VLOOKUP(CARI2_IPS,NILAI_S,17)="","",VLOOKUP(CARI2_IPS,NILAI_S,17))</f>
        <v>76</v>
      </c>
      <c r="L26" s="269"/>
      <c r="M26" s="33">
        <f>IF(VLOOKUP(CARI2_IPS,NILAI_S,18)="","",VLOOKUP(CARI2_IPS,NILAI_S,18))</f>
        <v>78</v>
      </c>
      <c r="N26" s="165"/>
    </row>
    <row r="27" spans="1:23" s="7" customFormat="1" ht="16.5" customHeight="1">
      <c r="C27" s="122"/>
      <c r="D27" s="76"/>
      <c r="E27" s="122"/>
      <c r="F27" s="33"/>
      <c r="G27" s="154"/>
      <c r="H27" s="167"/>
      <c r="I27" s="153"/>
      <c r="J27" s="33"/>
      <c r="K27" s="269">
        <f>IF(VLOOKUP(CARI2_IPS,NILAI_S,19)="","",VLOOKUP(CARI2_IPS,NILAI_S,19))</f>
        <v>75</v>
      </c>
      <c r="L27" s="269"/>
      <c r="M27" s="33">
        <f>IF(VLOOKUP(CARI2_IPS,NILAI_S,20)="","",VLOOKUP(CARI2_IPS,NILAI_S,20))</f>
        <v>78</v>
      </c>
      <c r="N27" s="165"/>
    </row>
    <row r="28" spans="1:23" s="7" customFormat="1" ht="17.25" customHeight="1">
      <c r="C28" s="122"/>
      <c r="D28" s="76"/>
      <c r="E28" s="122"/>
      <c r="F28" s="33"/>
      <c r="G28" s="154"/>
      <c r="H28" s="167"/>
      <c r="I28" s="153"/>
      <c r="J28" s="33"/>
      <c r="K28" s="269">
        <f>IF(VLOOKUP(CARI2_IPS,NILAI_S,21)="","",VLOOKUP(CARI2_IPS,NILAI_S,21))</f>
        <v>81</v>
      </c>
      <c r="L28" s="269"/>
      <c r="M28" s="33">
        <f>IF(VLOOKUP(CARI2_IPS,NILAI_S,22)="","",VLOOKUP(CARI2_IPS,NILAI_S,22))</f>
        <v>78</v>
      </c>
      <c r="N28" s="165"/>
    </row>
    <row r="29" spans="1:23" s="7" customFormat="1" ht="18" customHeight="1">
      <c r="C29" s="122"/>
      <c r="D29" s="76"/>
      <c r="E29" s="122"/>
      <c r="F29" s="33"/>
      <c r="G29" s="154"/>
      <c r="H29" s="167"/>
      <c r="I29" s="153"/>
      <c r="J29" s="33"/>
      <c r="K29" s="269">
        <f>IF(VLOOKUP(CARI2_IPS,NILAI_S,23)="","",VLOOKUP(CARI2_IPS,NILAI_S,23))</f>
        <v>78</v>
      </c>
      <c r="L29" s="269"/>
      <c r="M29" s="33">
        <f>IF(VLOOKUP(CARI2_IPS,NILAI_S,24)="","",VLOOKUP(CARI2_IPS,NILAI_S,24))</f>
        <v>78</v>
      </c>
      <c r="N29" s="165"/>
    </row>
    <row r="30" spans="1:23" s="7" customFormat="1" ht="18" customHeight="1">
      <c r="C30" s="122"/>
      <c r="D30" s="76"/>
      <c r="E30" s="122"/>
      <c r="F30" s="33"/>
      <c r="G30" s="154"/>
      <c r="H30" s="167"/>
      <c r="I30" s="153"/>
      <c r="J30" s="33"/>
      <c r="K30" s="269">
        <f>IF(VLOOKUP(CARI2_IPS,NILAI_S,25)="","",VLOOKUP(CARI2_IPS,NILAI_S,25))</f>
        <v>78</v>
      </c>
      <c r="L30" s="269"/>
      <c r="M30" s="33">
        <f>IF(VLOOKUP(CARI2_IPS,NILAI_S,26)="","",VLOOKUP(CARI2_IPS,NILAI_S,26))</f>
        <v>78</v>
      </c>
      <c r="N30" s="165"/>
    </row>
    <row r="31" spans="1:23" s="7" customFormat="1" ht="18" customHeight="1">
      <c r="C31" s="122"/>
      <c r="D31" s="76"/>
      <c r="E31" s="122"/>
      <c r="F31" s="33"/>
      <c r="G31" s="154"/>
      <c r="H31" s="167"/>
      <c r="I31" s="153"/>
      <c r="J31" s="33"/>
      <c r="K31" s="269">
        <f>IF(VLOOKUP(CARI2_IPS,NILAI_S,27)="","",VLOOKUP(CARI2_IPS,NILAI_S,27))</f>
        <v>75</v>
      </c>
      <c r="L31" s="269"/>
      <c r="M31" s="33">
        <f>IF(VLOOKUP(CARI2_IPS,NILAI_S,28)="","",VLOOKUP(CARI2_IPS,NILAI_S,28))</f>
        <v>78</v>
      </c>
      <c r="N31" s="165"/>
    </row>
    <row r="32" spans="1:23" s="7" customFormat="1" ht="28.5" customHeight="1">
      <c r="C32" s="122"/>
      <c r="D32" s="76"/>
      <c r="E32" s="122"/>
      <c r="F32" s="271" t="str">
        <f>IF('NILAI IPS'!AE8="","", 'NILAI IPS'!AE8)</f>
        <v>Bahasa Arab</v>
      </c>
      <c r="G32" s="271"/>
      <c r="H32" s="271"/>
      <c r="I32" s="153"/>
      <c r="J32" s="33"/>
      <c r="K32" s="269">
        <f>IF(VLOOKUP(CARI2_IPS,NILAI_S,29)="","",VLOOKUP(CARI2_IPS,NILAI_S,29))</f>
        <v>75</v>
      </c>
      <c r="L32" s="269"/>
      <c r="M32" s="33">
        <f>IF(VLOOKUP(CARI2_IPS,NILAI_S,30)="","",VLOOKUP(CARI2_IPS,NILAI_S,30))</f>
        <v>78</v>
      </c>
      <c r="N32" s="165"/>
    </row>
    <row r="33" spans="3:16" s="7" customFormat="1" ht="20.25" customHeight="1">
      <c r="C33" s="122"/>
      <c r="D33" s="76"/>
      <c r="E33" s="122"/>
      <c r="F33" s="160"/>
      <c r="G33" s="161"/>
      <c r="H33" s="109"/>
      <c r="I33" s="153"/>
      <c r="J33" s="33"/>
      <c r="K33" s="33"/>
      <c r="L33" s="165"/>
      <c r="M33" s="33"/>
      <c r="N33" s="165"/>
    </row>
    <row r="34" spans="3:16" s="7" customFormat="1" ht="18" customHeight="1">
      <c r="C34" s="122"/>
      <c r="D34" s="76"/>
      <c r="E34" s="122"/>
      <c r="F34" s="160"/>
      <c r="G34" s="168" t="str">
        <f>IF('NILAI IPS'!AG8="","", 'NILAI IPS'!AG8)</f>
        <v/>
      </c>
      <c r="H34" s="109"/>
      <c r="I34" s="153"/>
      <c r="J34" s="33"/>
      <c r="K34" s="269" t="str">
        <f>IF(VLOOKUP(CARI2_IPS,NILAI_S,31)="","",VLOOKUP(CARI2_IPS,NILAI_S,31))</f>
        <v/>
      </c>
      <c r="L34" s="269"/>
      <c r="M34" s="33" t="str">
        <f>IF(VLOOKUP(CARI2_IPS,NILAI_S,32)="","",VLOOKUP(CARI2_IPS,NILAI_S,32))</f>
        <v/>
      </c>
      <c r="N34" s="165"/>
    </row>
    <row r="35" spans="3:16" s="7" customFormat="1" ht="18.75" customHeight="1">
      <c r="C35" s="122"/>
      <c r="D35" s="76"/>
      <c r="E35" s="122"/>
      <c r="F35" s="160"/>
      <c r="G35" s="168" t="str">
        <f>IF('NILAI IPS'!AI8="","", 'NILAI IPS'!AI8)</f>
        <v/>
      </c>
      <c r="H35" s="109"/>
      <c r="I35" s="153"/>
      <c r="J35" s="33"/>
      <c r="K35" s="269" t="str">
        <f>IF(VLOOKUP(CARI2_IPS,NILAI_S,33)="","",VLOOKUP(CARI2_IPS,NILAI_S,33))</f>
        <v/>
      </c>
      <c r="L35" s="269"/>
      <c r="M35" s="33" t="str">
        <f>IF(VLOOKUP(CARI2_IPS,NILAI_S,34)="","",VLOOKUP(CARI2_IPS,NILAI_S,34))</f>
        <v/>
      </c>
      <c r="N35" s="165"/>
    </row>
    <row r="36" spans="3:16" s="7" customFormat="1" ht="18.75" customHeight="1">
      <c r="C36" s="122"/>
      <c r="D36" s="76"/>
      <c r="E36" s="122"/>
      <c r="F36" s="160"/>
      <c r="G36" s="168" t="str">
        <f>IF('NILAI IPS'!AK8="","", 'NILAI IPS'!AK8)</f>
        <v/>
      </c>
      <c r="H36" s="109"/>
      <c r="I36" s="167"/>
      <c r="J36" s="33"/>
      <c r="K36" s="269" t="str">
        <f>IF(VLOOKUP(CARI2_IPS,NILAI_S,35)="","",VLOOKUP(CARI2_IPS,NILAI_S,35))</f>
        <v/>
      </c>
      <c r="L36" s="269"/>
      <c r="M36" s="33" t="str">
        <f>IF(VLOOKUP(CARI2_IPS,NILAI_S,36)="","",VLOOKUP(CARI2_IPS,NILAI_S,36))</f>
        <v/>
      </c>
      <c r="N36" s="165"/>
    </row>
    <row r="37" spans="3:16" s="7" customFormat="1" ht="15.75" customHeight="1">
      <c r="C37" s="122"/>
      <c r="D37" s="76"/>
      <c r="E37" s="122"/>
      <c r="F37" s="33"/>
      <c r="G37" s="154"/>
      <c r="H37" s="153"/>
      <c r="I37" s="153"/>
      <c r="J37" s="33"/>
      <c r="K37" s="241">
        <f>IFERROR(AVERAGE(K20:K32,K34,K35,K36)," ")</f>
        <v>77.307692307692307</v>
      </c>
      <c r="L37" s="241"/>
      <c r="M37" s="148">
        <f>IFERROR(AVERAGE(M20:M32,M34,M35,M36)," ")</f>
        <v>78.230769230769226</v>
      </c>
      <c r="N37" s="165"/>
    </row>
    <row r="38" spans="3:16" s="7" customFormat="1" ht="19.5" customHeight="1">
      <c r="C38" s="122"/>
      <c r="D38" s="76"/>
      <c r="E38" s="122"/>
      <c r="F38" s="33"/>
      <c r="G38" s="154"/>
      <c r="H38" s="153"/>
      <c r="I38" s="153"/>
      <c r="J38" s="33"/>
      <c r="K38" s="154"/>
      <c r="L38" s="165"/>
      <c r="M38" s="165"/>
      <c r="N38" s="165"/>
    </row>
    <row r="39" spans="3:16" s="7" customFormat="1" ht="20.100000000000001" customHeight="1">
      <c r="C39" s="122"/>
      <c r="D39" s="76"/>
      <c r="E39" s="122"/>
      <c r="F39" s="33"/>
      <c r="G39" s="154"/>
      <c r="H39" s="109"/>
      <c r="I39" s="270" t="str">
        <f xml:space="preserve"> menu!G18&amp;", "&amp;TEXT(menu!G26,"dd mmmm yyyy")</f>
        <v>Aceh Selatan, 03 Mei 2018</v>
      </c>
      <c r="J39" s="270"/>
      <c r="K39" s="270"/>
      <c r="L39" s="270"/>
      <c r="M39" s="270"/>
      <c r="N39" s="270"/>
      <c r="O39" s="112"/>
      <c r="P39" s="112"/>
    </row>
    <row r="40" spans="3:16" s="7" customFormat="1" ht="11.25" customHeight="1">
      <c r="C40" s="122"/>
      <c r="D40" s="76"/>
      <c r="E40" s="122"/>
      <c r="F40" s="33"/>
      <c r="G40" s="154"/>
      <c r="H40" s="109"/>
      <c r="I40" s="270"/>
      <c r="J40" s="270"/>
      <c r="K40" s="270"/>
      <c r="L40" s="270"/>
      <c r="M40" s="270"/>
      <c r="N40" s="270"/>
      <c r="O40" s="112"/>
      <c r="P40" s="112"/>
    </row>
    <row r="41" spans="3:16" s="7" customFormat="1" ht="18" customHeight="1">
      <c r="C41" s="122"/>
      <c r="D41" s="76"/>
      <c r="E41" s="122"/>
      <c r="F41" s="33"/>
      <c r="G41" s="154"/>
      <c r="H41" s="109"/>
      <c r="I41" s="86"/>
      <c r="J41" s="150"/>
      <c r="K41" s="141"/>
      <c r="L41" s="162"/>
      <c r="M41" s="162"/>
      <c r="N41" s="162"/>
      <c r="O41" s="113"/>
      <c r="P41" s="113"/>
    </row>
    <row r="42" spans="3:16" s="7" customFormat="1" ht="20.100000000000001" customHeight="1">
      <c r="C42" s="122"/>
      <c r="D42" s="76"/>
      <c r="E42" s="122"/>
      <c r="F42" s="33"/>
      <c r="G42" s="154"/>
      <c r="H42" s="109"/>
      <c r="I42" s="86"/>
      <c r="J42" s="140"/>
      <c r="K42" s="141"/>
      <c r="L42" s="162"/>
      <c r="M42" s="162"/>
      <c r="N42" s="162"/>
      <c r="O42" s="113"/>
      <c r="P42" s="113"/>
    </row>
    <row r="43" spans="3:16" s="7" customFormat="1" ht="20.100000000000001" customHeight="1">
      <c r="C43" s="122"/>
      <c r="D43" s="76"/>
      <c r="E43" s="122"/>
      <c r="F43" s="33"/>
      <c r="G43" s="154"/>
      <c r="H43" s="109"/>
      <c r="I43" s="86"/>
      <c r="J43" s="140"/>
      <c r="K43" s="141"/>
      <c r="L43" s="162"/>
      <c r="M43" s="162"/>
      <c r="N43" s="162"/>
      <c r="O43" s="113"/>
      <c r="P43" s="113"/>
    </row>
    <row r="44" spans="3:16" s="7" customFormat="1" ht="20.100000000000001" customHeight="1">
      <c r="C44" s="122"/>
      <c r="D44" s="76"/>
      <c r="E44" s="122"/>
      <c r="F44" s="33"/>
      <c r="G44" s="154"/>
      <c r="H44" s="109"/>
      <c r="I44" s="222" t="str">
        <f>menu!G22</f>
        <v>Drs. IRWADI</v>
      </c>
      <c r="J44" s="222"/>
      <c r="K44" s="222"/>
      <c r="L44" s="222"/>
      <c r="M44" s="222"/>
      <c r="N44" s="162"/>
      <c r="O44" s="113"/>
      <c r="P44" s="113"/>
    </row>
    <row r="45" spans="3:16" s="7" customFormat="1" ht="13.5" customHeight="1">
      <c r="C45" s="122"/>
      <c r="D45" s="76"/>
      <c r="E45" s="122"/>
      <c r="F45" s="33"/>
      <c r="G45" s="154"/>
      <c r="H45" s="109"/>
      <c r="I45" s="222"/>
      <c r="J45" s="222"/>
      <c r="K45" s="222"/>
      <c r="L45" s="222"/>
      <c r="M45" s="222"/>
      <c r="N45" s="162"/>
      <c r="O45" s="113"/>
      <c r="P45" s="113"/>
    </row>
    <row r="46" spans="3:16" s="7" customFormat="1" ht="24" customHeight="1">
      <c r="C46" s="30"/>
      <c r="D46" s="81"/>
      <c r="E46" s="30"/>
      <c r="F46" s="169"/>
      <c r="G46" s="170"/>
      <c r="H46" s="171"/>
      <c r="I46" s="171"/>
      <c r="J46" s="267" t="str">
        <f>menu!G24</f>
        <v>19681012 199702 1 004</v>
      </c>
      <c r="K46" s="268"/>
      <c r="L46" s="268"/>
      <c r="M46" s="268"/>
      <c r="N46" s="172"/>
      <c r="O46" s="114"/>
      <c r="P46" s="114"/>
    </row>
    <row r="47" spans="3:16" s="7" customFormat="1" ht="18.75" customHeight="1">
      <c r="C47" s="27"/>
      <c r="D47" s="28"/>
      <c r="E47" s="27"/>
      <c r="F47" s="173"/>
      <c r="G47" s="174"/>
      <c r="H47" s="175"/>
      <c r="I47" s="175"/>
      <c r="J47" s="176"/>
      <c r="K47" s="174"/>
      <c r="L47" s="177"/>
      <c r="M47" s="177"/>
      <c r="N47" s="177"/>
    </row>
    <row r="48" spans="3:16" s="7" customFormat="1" ht="20.100000000000001" customHeight="1">
      <c r="C48" s="27"/>
      <c r="D48" s="28"/>
      <c r="E48" s="27"/>
      <c r="F48" s="79"/>
      <c r="G48" s="80"/>
      <c r="H48" s="31"/>
      <c r="I48" s="31"/>
      <c r="J48" s="27"/>
      <c r="K48" s="80"/>
    </row>
    <row r="49" spans="3:23" s="7" customFormat="1" ht="20.100000000000001" hidden="1" customHeight="1">
      <c r="C49" s="27"/>
      <c r="D49" s="28"/>
      <c r="E49" s="27"/>
      <c r="F49" s="79"/>
      <c r="G49" s="80"/>
      <c r="H49" s="31"/>
      <c r="I49" s="31"/>
      <c r="J49" s="27"/>
      <c r="K49" s="80"/>
      <c r="W49" s="32"/>
    </row>
    <row r="50" spans="3:23" s="7" customFormat="1" ht="20.100000000000001" hidden="1" customHeight="1">
      <c r="C50" s="30"/>
      <c r="D50" s="81"/>
      <c r="E50" s="30"/>
      <c r="F50" s="82"/>
      <c r="G50" s="83"/>
      <c r="H50" s="84"/>
      <c r="I50" s="84"/>
      <c r="J50" s="30"/>
      <c r="K50" s="83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</row>
    <row r="51" spans="3:23" s="7" customFormat="1" ht="20.100000000000001" hidden="1" customHeight="1">
      <c r="C51" s="30"/>
      <c r="D51" s="81"/>
      <c r="E51" s="30"/>
      <c r="F51" s="82"/>
      <c r="G51" s="83"/>
      <c r="H51" s="84"/>
      <c r="I51" s="84"/>
      <c r="J51" s="30"/>
      <c r="K51" s="83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</row>
    <row r="52" spans="3:23" s="7" customFormat="1" ht="20.100000000000001" hidden="1" customHeight="1">
      <c r="C52" s="30"/>
      <c r="D52" s="81"/>
      <c r="E52" s="30"/>
      <c r="F52" s="82"/>
      <c r="G52" s="83"/>
      <c r="H52" s="84"/>
      <c r="I52" s="84"/>
      <c r="J52" s="30"/>
      <c r="K52" s="83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</row>
    <row r="53" spans="3:23" s="7" customFormat="1" ht="20.100000000000001" hidden="1" customHeight="1">
      <c r="C53" s="30"/>
      <c r="D53" s="81"/>
      <c r="E53" s="30"/>
      <c r="F53" s="82"/>
      <c r="G53" s="83"/>
      <c r="H53" s="84"/>
      <c r="I53" s="84"/>
      <c r="J53" s="30"/>
      <c r="K53" s="83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</row>
    <row r="54" spans="3:23" s="7" customFormat="1" ht="20.100000000000001" hidden="1" customHeight="1">
      <c r="C54" s="30"/>
      <c r="D54" s="81"/>
      <c r="E54" s="30"/>
      <c r="F54" s="82"/>
      <c r="G54" s="83"/>
      <c r="H54" s="84"/>
      <c r="I54" s="84"/>
      <c r="J54" s="30"/>
      <c r="K54" s="83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</row>
    <row r="55" spans="3:23" s="7" customFormat="1" ht="20.100000000000001" hidden="1" customHeight="1">
      <c r="C55" s="30"/>
      <c r="D55" s="81"/>
      <c r="E55" s="30"/>
      <c r="F55" s="82"/>
      <c r="G55" s="83"/>
      <c r="H55" s="84"/>
      <c r="I55" s="84"/>
      <c r="J55" s="30"/>
      <c r="K55" s="83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</row>
    <row r="56" spans="3:23" s="7" customFormat="1" ht="20.100000000000001" hidden="1" customHeight="1">
      <c r="C56" s="30"/>
      <c r="D56" s="81"/>
      <c r="E56" s="30"/>
      <c r="F56" s="82"/>
      <c r="G56" s="83"/>
      <c r="H56" s="84"/>
      <c r="I56" s="84"/>
      <c r="J56" s="30"/>
      <c r="K56" s="83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</row>
    <row r="57" spans="3:23" s="7" customFormat="1" ht="20.100000000000001" hidden="1" customHeight="1">
      <c r="C57" s="30"/>
      <c r="D57" s="81"/>
      <c r="E57" s="30"/>
      <c r="F57" s="82"/>
      <c r="G57" s="83"/>
      <c r="H57" s="84"/>
      <c r="I57" s="84"/>
      <c r="J57" s="30"/>
      <c r="K57" s="83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</row>
    <row r="58" spans="3:23" s="7" customFormat="1" ht="20.100000000000001" hidden="1" customHeight="1">
      <c r="C58" s="30"/>
      <c r="D58" s="81"/>
      <c r="E58" s="30"/>
      <c r="F58" s="82"/>
      <c r="G58" s="83"/>
      <c r="H58" s="84"/>
      <c r="I58" s="84"/>
      <c r="J58" s="30"/>
      <c r="K58" s="83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</row>
    <row r="59" spans="3:23" s="7" customFormat="1" ht="20.100000000000001" hidden="1" customHeight="1">
      <c r="C59" s="30"/>
      <c r="D59" s="81"/>
      <c r="E59" s="30"/>
      <c r="F59" s="82"/>
      <c r="G59" s="83"/>
      <c r="H59" s="84"/>
      <c r="I59" s="84"/>
      <c r="J59" s="30"/>
      <c r="K59" s="83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</row>
    <row r="60" spans="3:23" s="7" customFormat="1" ht="20.100000000000001" hidden="1" customHeight="1">
      <c r="C60" s="30"/>
      <c r="D60" s="81"/>
      <c r="E60" s="30"/>
      <c r="F60" s="82"/>
      <c r="G60" s="83"/>
      <c r="H60" s="84"/>
      <c r="I60" s="84"/>
      <c r="J60" s="30"/>
      <c r="K60" s="83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</row>
    <row r="61" spans="3:23" s="7" customFormat="1" ht="20.100000000000001" hidden="1" customHeight="1">
      <c r="C61" s="30"/>
      <c r="D61" s="81"/>
      <c r="E61" s="30"/>
      <c r="F61" s="82"/>
      <c r="G61" s="83"/>
      <c r="H61" s="84"/>
      <c r="I61" s="84"/>
      <c r="J61" s="30"/>
      <c r="K61" s="83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</row>
    <row r="62" spans="3:23" s="7" customFormat="1" ht="20.100000000000001" hidden="1" customHeight="1">
      <c r="C62" s="30"/>
      <c r="D62" s="81"/>
      <c r="E62" s="30"/>
      <c r="F62" s="82"/>
      <c r="G62" s="83"/>
      <c r="H62" s="84"/>
      <c r="I62" s="84"/>
      <c r="J62" s="30"/>
      <c r="K62" s="83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</row>
    <row r="63" spans="3:23" s="7" customFormat="1" ht="20.100000000000001" hidden="1" customHeight="1">
      <c r="C63" s="30"/>
      <c r="D63" s="81"/>
      <c r="E63" s="30"/>
      <c r="F63" s="82"/>
      <c r="G63" s="83"/>
      <c r="H63" s="84"/>
      <c r="I63" s="84"/>
      <c r="J63" s="30"/>
      <c r="K63" s="83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</row>
    <row r="64" spans="3:23" s="7" customFormat="1" ht="20.100000000000001" hidden="1" customHeight="1">
      <c r="C64" s="30"/>
      <c r="D64" s="81"/>
      <c r="E64" s="30"/>
      <c r="F64" s="82"/>
      <c r="G64" s="83"/>
      <c r="H64" s="84"/>
      <c r="I64" s="84"/>
      <c r="J64" s="30"/>
      <c r="K64" s="83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</row>
    <row r="65" spans="3:23" s="7" customFormat="1" ht="20.100000000000001" hidden="1" customHeight="1">
      <c r="C65" s="30"/>
      <c r="D65" s="81"/>
      <c r="E65" s="30"/>
      <c r="F65" s="82"/>
      <c r="G65" s="83"/>
      <c r="H65" s="84"/>
      <c r="I65" s="84"/>
      <c r="J65" s="30"/>
      <c r="K65" s="83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</row>
    <row r="66" spans="3:23" s="7" customFormat="1" ht="20.100000000000001" hidden="1" customHeight="1">
      <c r="C66" s="30"/>
      <c r="D66" s="81"/>
      <c r="E66" s="30"/>
      <c r="F66" s="82"/>
      <c r="G66" s="83"/>
      <c r="H66" s="84"/>
      <c r="I66" s="84"/>
      <c r="J66" s="30"/>
      <c r="K66" s="83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</row>
    <row r="67" spans="3:23" s="7" customFormat="1" ht="20.100000000000001" hidden="1" customHeight="1">
      <c r="C67" s="30"/>
      <c r="D67" s="81"/>
      <c r="E67" s="30"/>
      <c r="F67" s="82"/>
      <c r="G67" s="83"/>
      <c r="H67" s="84"/>
      <c r="I67" s="84"/>
      <c r="J67" s="30"/>
      <c r="K67" s="83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</row>
    <row r="68" spans="3:23" s="7" customFormat="1" ht="20.100000000000001" hidden="1" customHeight="1">
      <c r="C68" s="30"/>
      <c r="D68" s="81"/>
      <c r="E68" s="30"/>
      <c r="F68" s="82"/>
      <c r="G68" s="83"/>
      <c r="H68" s="84"/>
      <c r="I68" s="84"/>
      <c r="J68" s="30"/>
      <c r="K68" s="83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</row>
    <row r="69" spans="3:23" s="7" customFormat="1" ht="20.100000000000001" hidden="1" customHeight="1">
      <c r="C69" s="30"/>
      <c r="D69" s="81"/>
      <c r="E69" s="30"/>
      <c r="F69" s="82"/>
      <c r="G69" s="83"/>
      <c r="H69" s="84"/>
      <c r="I69" s="84"/>
      <c r="J69" s="30"/>
      <c r="K69" s="83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</row>
    <row r="70" spans="3:23" s="7" customFormat="1" ht="20.100000000000001" hidden="1" customHeight="1">
      <c r="C70" s="30"/>
      <c r="D70" s="81"/>
      <c r="E70" s="30"/>
      <c r="F70" s="82"/>
      <c r="G70" s="83"/>
      <c r="H70" s="84"/>
      <c r="I70" s="84"/>
      <c r="J70" s="30"/>
      <c r="K70" s="83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</row>
    <row r="71" spans="3:23" s="7" customFormat="1" ht="20.100000000000001" hidden="1" customHeight="1">
      <c r="C71" s="30"/>
      <c r="D71" s="81"/>
      <c r="E71" s="30"/>
      <c r="F71" s="82"/>
      <c r="G71" s="83"/>
      <c r="H71" s="84"/>
      <c r="I71" s="84"/>
      <c r="J71" s="30"/>
      <c r="K71" s="83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</row>
    <row r="72" spans="3:23" s="7" customFormat="1" ht="20.100000000000001" hidden="1" customHeight="1">
      <c r="C72" s="30"/>
      <c r="D72" s="81"/>
      <c r="E72" s="30"/>
      <c r="F72" s="82"/>
      <c r="G72" s="83"/>
      <c r="H72" s="84"/>
      <c r="I72" s="84"/>
      <c r="J72" s="30"/>
      <c r="K72" s="83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</row>
    <row r="73" spans="3:23" s="7" customFormat="1" ht="20.100000000000001" hidden="1" customHeight="1">
      <c r="C73" s="30"/>
      <c r="D73" s="81"/>
      <c r="E73" s="30"/>
      <c r="F73" s="82"/>
      <c r="G73" s="83"/>
      <c r="H73" s="84"/>
      <c r="I73" s="84"/>
      <c r="J73" s="30"/>
      <c r="K73" s="83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</row>
    <row r="74" spans="3:23" s="7" customFormat="1" ht="20.100000000000001" hidden="1" customHeight="1">
      <c r="C74" s="30"/>
      <c r="D74" s="81"/>
      <c r="E74" s="30"/>
      <c r="F74" s="82"/>
      <c r="G74" s="83"/>
      <c r="H74" s="84"/>
      <c r="I74" s="84"/>
      <c r="J74" s="30"/>
      <c r="K74" s="83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</row>
    <row r="75" spans="3:23" s="7" customFormat="1" ht="20.100000000000001" hidden="1" customHeight="1">
      <c r="C75" s="30"/>
      <c r="D75" s="81"/>
      <c r="E75" s="30"/>
      <c r="F75" s="82"/>
      <c r="G75" s="83"/>
      <c r="H75" s="84"/>
      <c r="I75" s="84"/>
      <c r="J75" s="30"/>
      <c r="K75" s="83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</row>
    <row r="76" spans="3:23" s="7" customFormat="1" ht="20.100000000000001" hidden="1" customHeight="1">
      <c r="C76" s="30"/>
      <c r="D76" s="81"/>
      <c r="E76" s="30"/>
      <c r="F76" s="82"/>
      <c r="G76" s="83"/>
      <c r="H76" s="84"/>
      <c r="I76" s="84"/>
      <c r="J76" s="30"/>
      <c r="K76" s="83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</row>
    <row r="77" spans="3:23" s="7" customFormat="1" ht="20.100000000000001" hidden="1" customHeight="1">
      <c r="C77" s="30"/>
      <c r="D77" s="81"/>
      <c r="E77" s="30"/>
      <c r="F77" s="82"/>
      <c r="G77" s="83"/>
      <c r="H77" s="84"/>
      <c r="I77" s="84"/>
      <c r="J77" s="30"/>
      <c r="K77" s="83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</row>
    <row r="78" spans="3:23" s="7" customFormat="1" ht="20.100000000000001" hidden="1" customHeight="1">
      <c r="C78" s="30"/>
      <c r="D78" s="81"/>
      <c r="E78" s="30"/>
      <c r="F78" s="82"/>
      <c r="G78" s="83"/>
      <c r="H78" s="84"/>
      <c r="I78" s="84"/>
      <c r="J78" s="30"/>
      <c r="K78" s="83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</row>
    <row r="79" spans="3:23" s="7" customFormat="1" ht="20.100000000000001" hidden="1" customHeight="1">
      <c r="C79" s="30"/>
      <c r="D79" s="81"/>
      <c r="E79" s="30"/>
      <c r="F79" s="82"/>
      <c r="G79" s="83"/>
      <c r="H79" s="84"/>
      <c r="I79" s="84"/>
      <c r="J79" s="30"/>
      <c r="K79" s="83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</row>
    <row r="80" spans="3:23" s="7" customFormat="1" ht="20.100000000000001" hidden="1" customHeight="1">
      <c r="C80" s="30"/>
      <c r="D80" s="81"/>
      <c r="E80" s="30"/>
      <c r="F80" s="82"/>
      <c r="G80" s="83"/>
      <c r="H80" s="84"/>
      <c r="I80" s="84"/>
      <c r="J80" s="30"/>
      <c r="K80" s="83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</row>
    <row r="81" spans="3:23" s="7" customFormat="1" ht="20.100000000000001" hidden="1" customHeight="1">
      <c r="C81" s="30"/>
      <c r="D81" s="81"/>
      <c r="E81" s="30"/>
      <c r="F81" s="82"/>
      <c r="G81" s="83"/>
      <c r="H81" s="84"/>
      <c r="I81" s="84"/>
      <c r="J81" s="30"/>
      <c r="K81" s="83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</row>
    <row r="82" spans="3:23" s="7" customFormat="1" ht="20.100000000000001" hidden="1" customHeight="1">
      <c r="C82" s="30"/>
      <c r="D82" s="81"/>
      <c r="E82" s="30"/>
      <c r="F82" s="82"/>
      <c r="G82" s="83"/>
      <c r="H82" s="84"/>
      <c r="I82" s="84"/>
      <c r="J82" s="30"/>
      <c r="K82" s="83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</row>
    <row r="83" spans="3:23" s="7" customFormat="1" ht="20.100000000000001" hidden="1" customHeight="1">
      <c r="C83" s="30"/>
      <c r="D83" s="81"/>
      <c r="E83" s="30"/>
      <c r="F83" s="82"/>
      <c r="G83" s="83"/>
      <c r="H83" s="84"/>
      <c r="I83" s="84"/>
      <c r="J83" s="30"/>
      <c r="K83" s="83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</row>
    <row r="84" spans="3:23" s="7" customFormat="1" ht="20.100000000000001" hidden="1" customHeight="1">
      <c r="C84" s="30"/>
      <c r="D84" s="81"/>
      <c r="E84" s="30"/>
      <c r="F84" s="82"/>
      <c r="G84" s="83"/>
      <c r="H84" s="84"/>
      <c r="I84" s="84"/>
      <c r="J84" s="30"/>
      <c r="K84" s="83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</row>
    <row r="85" spans="3:23" s="7" customFormat="1" ht="20.100000000000001" hidden="1" customHeight="1">
      <c r="C85" s="30"/>
      <c r="D85" s="81"/>
      <c r="E85" s="30"/>
      <c r="F85" s="82"/>
      <c r="G85" s="83"/>
      <c r="H85" s="84"/>
      <c r="I85" s="84"/>
      <c r="J85" s="30"/>
      <c r="K85" s="83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</row>
    <row r="86" spans="3:23" s="7" customFormat="1" ht="20.100000000000001" hidden="1" customHeight="1">
      <c r="C86" s="30"/>
      <c r="D86" s="81"/>
      <c r="E86" s="30"/>
      <c r="F86" s="82"/>
      <c r="G86" s="83"/>
      <c r="H86" s="84"/>
      <c r="I86" s="84"/>
      <c r="J86" s="30"/>
      <c r="K86" s="83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</row>
    <row r="87" spans="3:23" s="7" customFormat="1" ht="20.100000000000001" hidden="1" customHeight="1">
      <c r="C87" s="30"/>
      <c r="D87" s="81"/>
      <c r="E87" s="30"/>
      <c r="F87" s="82"/>
      <c r="G87" s="83"/>
      <c r="H87" s="84"/>
      <c r="I87" s="84"/>
      <c r="J87" s="30"/>
      <c r="K87" s="83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</row>
    <row r="88" spans="3:23" s="7" customFormat="1" ht="20.100000000000001" hidden="1" customHeight="1">
      <c r="C88" s="30"/>
      <c r="D88" s="81"/>
      <c r="E88" s="30"/>
      <c r="F88" s="82"/>
      <c r="G88" s="83"/>
      <c r="H88" s="84"/>
      <c r="I88" s="84"/>
      <c r="J88" s="30"/>
      <c r="K88" s="83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</row>
    <row r="89" spans="3:23" s="7" customFormat="1" ht="20.100000000000001" hidden="1" customHeight="1">
      <c r="C89" s="30"/>
      <c r="D89" s="81"/>
      <c r="E89" s="30"/>
      <c r="F89" s="82"/>
      <c r="G89" s="83"/>
      <c r="H89" s="84"/>
      <c r="I89" s="84"/>
      <c r="J89" s="30"/>
      <c r="K89" s="83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</row>
    <row r="90" spans="3:23" s="7" customFormat="1" ht="20.100000000000001" hidden="1" customHeight="1">
      <c r="C90" s="30"/>
      <c r="D90" s="81"/>
      <c r="E90" s="30"/>
      <c r="F90" s="82"/>
      <c r="G90" s="83"/>
      <c r="H90" s="84"/>
      <c r="I90" s="84"/>
      <c r="J90" s="30"/>
      <c r="K90" s="83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</row>
    <row r="91" spans="3:23" s="7" customFormat="1" ht="20.100000000000001" hidden="1" customHeight="1">
      <c r="C91" s="30"/>
      <c r="D91" s="81"/>
      <c r="E91" s="30"/>
      <c r="F91" s="82"/>
      <c r="G91" s="83"/>
      <c r="H91" s="84"/>
      <c r="I91" s="84"/>
      <c r="J91" s="30"/>
      <c r="K91" s="83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</row>
    <row r="92" spans="3:23" s="7" customFormat="1" ht="20.100000000000001" hidden="1" customHeight="1">
      <c r="C92" s="30"/>
      <c r="D92" s="81"/>
      <c r="E92" s="30"/>
      <c r="F92" s="82"/>
      <c r="G92" s="83"/>
      <c r="H92" s="84"/>
      <c r="I92" s="84"/>
      <c r="J92" s="30"/>
      <c r="K92" s="83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</row>
    <row r="93" spans="3:23" s="7" customFormat="1" ht="20.100000000000001" hidden="1" customHeight="1">
      <c r="C93" s="30"/>
      <c r="D93" s="81"/>
      <c r="E93" s="30"/>
      <c r="F93" s="82"/>
      <c r="G93" s="83"/>
      <c r="H93" s="84"/>
      <c r="I93" s="84"/>
      <c r="J93" s="30"/>
      <c r="K93" s="83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</row>
    <row r="94" spans="3:23" s="7" customFormat="1" ht="20.100000000000001" hidden="1" customHeight="1">
      <c r="C94" s="30"/>
      <c r="D94" s="81"/>
      <c r="E94" s="30"/>
      <c r="F94" s="82"/>
      <c r="G94" s="83"/>
      <c r="H94" s="84"/>
      <c r="I94" s="84"/>
      <c r="J94" s="30"/>
      <c r="K94" s="83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</row>
    <row r="95" spans="3:23" s="7" customFormat="1" ht="20.100000000000001" hidden="1" customHeight="1">
      <c r="C95" s="30"/>
      <c r="D95" s="81"/>
      <c r="E95" s="30"/>
      <c r="F95" s="82"/>
      <c r="G95" s="83"/>
      <c r="H95" s="84"/>
      <c r="I95" s="84"/>
      <c r="J95" s="30"/>
      <c r="K95" s="83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</row>
    <row r="96" spans="3:23" s="7" customFormat="1" ht="20.100000000000001" hidden="1" customHeight="1">
      <c r="C96" s="30"/>
      <c r="D96" s="81"/>
      <c r="E96" s="30"/>
      <c r="F96" s="82"/>
      <c r="G96" s="83"/>
      <c r="H96" s="84"/>
      <c r="I96" s="84"/>
      <c r="J96" s="30"/>
      <c r="K96" s="83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</row>
    <row r="97" spans="3:23" s="7" customFormat="1" ht="20.100000000000001" hidden="1" customHeight="1">
      <c r="C97" s="30"/>
      <c r="D97" s="81"/>
      <c r="E97" s="30"/>
      <c r="F97" s="82"/>
      <c r="G97" s="83"/>
      <c r="H97" s="84"/>
      <c r="I97" s="84"/>
      <c r="J97" s="30"/>
      <c r="K97" s="83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</row>
    <row r="98" spans="3:23" s="7" customFormat="1" ht="20.100000000000001" hidden="1" customHeight="1">
      <c r="C98" s="30"/>
      <c r="D98" s="81"/>
      <c r="E98" s="30"/>
      <c r="F98" s="82"/>
      <c r="G98" s="83"/>
      <c r="H98" s="84"/>
      <c r="I98" s="84"/>
      <c r="J98" s="30"/>
      <c r="K98" s="83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</row>
    <row r="99" spans="3:23" s="7" customFormat="1" ht="20.100000000000001" hidden="1" customHeight="1">
      <c r="C99" s="30"/>
      <c r="D99" s="81"/>
      <c r="E99" s="30"/>
      <c r="F99" s="82"/>
      <c r="G99" s="83"/>
      <c r="H99" s="84"/>
      <c r="I99" s="84"/>
      <c r="J99" s="30"/>
      <c r="K99" s="83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</row>
    <row r="100" spans="3:23" s="7" customFormat="1" ht="20.100000000000001" hidden="1" customHeight="1">
      <c r="C100" s="30"/>
      <c r="D100" s="81"/>
      <c r="E100" s="30"/>
      <c r="F100" s="82"/>
      <c r="G100" s="83"/>
      <c r="H100" s="84"/>
      <c r="I100" s="84"/>
      <c r="J100" s="30"/>
      <c r="K100" s="83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</row>
    <row r="101" spans="3:23" s="7" customFormat="1" ht="20.100000000000001" hidden="1" customHeight="1">
      <c r="C101" s="30"/>
      <c r="D101" s="81"/>
      <c r="E101" s="30"/>
      <c r="F101" s="82"/>
      <c r="G101" s="83"/>
      <c r="H101" s="84"/>
      <c r="I101" s="84"/>
      <c r="J101" s="30"/>
      <c r="K101" s="83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</row>
    <row r="102" spans="3:23" s="7" customFormat="1" ht="20.100000000000001" hidden="1" customHeight="1">
      <c r="C102" s="30"/>
      <c r="D102" s="81"/>
      <c r="E102" s="30"/>
      <c r="F102" s="82"/>
      <c r="G102" s="83"/>
      <c r="H102" s="84"/>
      <c r="I102" s="84"/>
      <c r="J102" s="30"/>
      <c r="K102" s="83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</row>
    <row r="103" spans="3:23" s="7" customFormat="1" ht="20.100000000000001" hidden="1" customHeight="1">
      <c r="C103" s="30"/>
      <c r="D103" s="81"/>
      <c r="E103" s="30"/>
      <c r="F103" s="82"/>
      <c r="G103" s="83"/>
      <c r="H103" s="84"/>
      <c r="I103" s="84"/>
      <c r="J103" s="30"/>
      <c r="K103" s="83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</row>
    <row r="104" spans="3:23" s="7" customFormat="1" ht="20.100000000000001" hidden="1" customHeight="1">
      <c r="C104" s="30"/>
      <c r="D104" s="81"/>
      <c r="E104" s="30"/>
      <c r="F104" s="82"/>
      <c r="G104" s="83"/>
      <c r="H104" s="84"/>
      <c r="I104" s="84"/>
      <c r="J104" s="30"/>
      <c r="K104" s="83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</row>
    <row r="105" spans="3:23" s="7" customFormat="1" ht="20.100000000000001" hidden="1" customHeight="1">
      <c r="C105" s="30"/>
      <c r="D105" s="81"/>
      <c r="E105" s="30"/>
      <c r="F105" s="82"/>
      <c r="G105" s="83"/>
      <c r="H105" s="84"/>
      <c r="I105" s="84"/>
      <c r="J105" s="30"/>
      <c r="K105" s="83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</row>
    <row r="106" spans="3:23" s="7" customFormat="1" ht="20.100000000000001" hidden="1" customHeight="1">
      <c r="C106" s="30"/>
      <c r="D106" s="81"/>
      <c r="E106" s="30"/>
      <c r="F106" s="82"/>
      <c r="G106" s="83"/>
      <c r="H106" s="84"/>
      <c r="I106" s="84"/>
      <c r="J106" s="30"/>
      <c r="K106" s="83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</row>
    <row r="107" spans="3:23" s="7" customFormat="1" ht="20.100000000000001" hidden="1" customHeight="1">
      <c r="C107" s="30"/>
      <c r="D107" s="81"/>
      <c r="E107" s="30"/>
      <c r="F107" s="82"/>
      <c r="G107" s="83"/>
      <c r="H107" s="84"/>
      <c r="I107" s="84"/>
      <c r="J107" s="30"/>
      <c r="K107" s="83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</row>
    <row r="108" spans="3:23" s="7" customFormat="1" ht="20.100000000000001" hidden="1" customHeight="1">
      <c r="C108" s="30"/>
      <c r="D108" s="81"/>
      <c r="E108" s="30"/>
      <c r="F108" s="82"/>
      <c r="G108" s="83"/>
      <c r="H108" s="84"/>
      <c r="I108" s="84"/>
      <c r="J108" s="30"/>
      <c r="K108" s="83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</row>
    <row r="109" spans="3:23" s="7" customFormat="1" ht="20.100000000000001" hidden="1" customHeight="1">
      <c r="C109" s="30"/>
      <c r="D109" s="81"/>
      <c r="E109" s="30"/>
      <c r="F109" s="82"/>
      <c r="G109" s="83"/>
      <c r="H109" s="84"/>
      <c r="I109" s="84"/>
      <c r="J109" s="30"/>
      <c r="K109" s="83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</row>
    <row r="110" spans="3:23" s="7" customFormat="1" ht="20.100000000000001" hidden="1" customHeight="1">
      <c r="C110" s="30"/>
      <c r="D110" s="81"/>
      <c r="E110" s="30"/>
      <c r="F110" s="82"/>
      <c r="G110" s="83"/>
      <c r="H110" s="84"/>
      <c r="I110" s="84"/>
      <c r="J110" s="30"/>
      <c r="K110" s="83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</row>
    <row r="111" spans="3:23" s="7" customFormat="1" ht="20.100000000000001" hidden="1" customHeight="1">
      <c r="C111" s="30"/>
      <c r="D111" s="81"/>
      <c r="E111" s="30"/>
      <c r="F111" s="82"/>
      <c r="G111" s="83"/>
      <c r="H111" s="84"/>
      <c r="I111" s="84"/>
      <c r="J111" s="30"/>
      <c r="K111" s="83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</row>
    <row r="112" spans="3:23" s="7" customFormat="1" ht="20.100000000000001" hidden="1" customHeight="1">
      <c r="C112" s="30"/>
      <c r="D112" s="81"/>
      <c r="E112" s="30"/>
      <c r="F112" s="82"/>
      <c r="G112" s="83"/>
      <c r="H112" s="84"/>
      <c r="I112" s="84"/>
      <c r="J112" s="30"/>
      <c r="K112" s="83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</row>
    <row r="113" spans="3:11" s="7" customFormat="1" ht="20.100000000000001" hidden="1" customHeight="1">
      <c r="C113" s="30"/>
      <c r="D113" s="81"/>
      <c r="E113" s="30"/>
      <c r="F113" s="82"/>
      <c r="G113" s="83"/>
      <c r="H113" s="84"/>
      <c r="I113" s="31"/>
      <c r="J113" s="27"/>
      <c r="K113" s="83"/>
    </row>
    <row r="114" spans="3:11" s="7" customFormat="1" ht="20.100000000000001" hidden="1" customHeight="1">
      <c r="C114" s="30"/>
      <c r="D114" s="81"/>
      <c r="E114" s="30"/>
      <c r="F114" s="82"/>
      <c r="G114" s="83"/>
      <c r="H114" s="84"/>
      <c r="I114" s="31"/>
      <c r="J114" s="27"/>
      <c r="K114" s="83"/>
    </row>
    <row r="115" spans="3:11" s="7" customFormat="1" ht="20.100000000000001" hidden="1" customHeight="1">
      <c r="C115" s="30"/>
      <c r="D115" s="81"/>
      <c r="E115" s="30"/>
      <c r="F115" s="82"/>
      <c r="G115" s="83"/>
      <c r="H115" s="84"/>
      <c r="I115" s="31"/>
      <c r="J115" s="27"/>
      <c r="K115" s="83"/>
    </row>
    <row r="116" spans="3:11" s="7" customFormat="1" ht="20.100000000000001" hidden="1" customHeight="1">
      <c r="C116" s="30"/>
      <c r="D116" s="81"/>
      <c r="E116" s="30"/>
      <c r="F116" s="82"/>
      <c r="G116" s="83"/>
      <c r="H116" s="84"/>
      <c r="I116" s="31"/>
      <c r="J116" s="27"/>
      <c r="K116" s="83"/>
    </row>
    <row r="117" spans="3:11" s="7" customFormat="1" ht="20.100000000000001" hidden="1" customHeight="1">
      <c r="C117" s="30"/>
      <c r="D117" s="81"/>
      <c r="E117" s="30"/>
      <c r="F117" s="82"/>
      <c r="G117" s="83"/>
      <c r="H117" s="84"/>
      <c r="I117" s="31"/>
      <c r="J117" s="27"/>
      <c r="K117" s="83"/>
    </row>
    <row r="118" spans="3:11" s="7" customFormat="1" ht="20.100000000000001" hidden="1" customHeight="1">
      <c r="C118" s="30"/>
      <c r="D118" s="81"/>
      <c r="E118" s="30"/>
      <c r="F118" s="82"/>
      <c r="G118" s="83"/>
      <c r="H118" s="84"/>
      <c r="I118" s="31"/>
      <c r="J118" s="27"/>
      <c r="K118" s="83"/>
    </row>
    <row r="119" spans="3:11" s="7" customFormat="1" ht="20.100000000000001" hidden="1" customHeight="1">
      <c r="C119" s="30"/>
      <c r="D119" s="81"/>
      <c r="E119" s="30"/>
      <c r="F119" s="82"/>
      <c r="G119" s="83"/>
      <c r="H119" s="84"/>
      <c r="I119" s="31"/>
      <c r="J119" s="27"/>
      <c r="K119" s="83"/>
    </row>
    <row r="120" spans="3:11" s="7" customFormat="1" ht="20.100000000000001" hidden="1" customHeight="1">
      <c r="C120" s="30"/>
      <c r="D120" s="81"/>
      <c r="E120" s="30"/>
      <c r="F120" s="82"/>
      <c r="G120" s="83"/>
      <c r="H120" s="84"/>
      <c r="I120" s="31"/>
      <c r="J120" s="27"/>
      <c r="K120" s="83"/>
    </row>
    <row r="121" spans="3:11" s="7" customFormat="1" ht="20.100000000000001" hidden="1" customHeight="1">
      <c r="C121" s="30"/>
      <c r="D121" s="81"/>
      <c r="E121" s="30"/>
      <c r="F121" s="82"/>
      <c r="G121" s="83"/>
      <c r="H121" s="84"/>
      <c r="I121" s="31"/>
      <c r="J121" s="27"/>
      <c r="K121" s="83"/>
    </row>
    <row r="122" spans="3:11" s="7" customFormat="1" ht="20.100000000000001" hidden="1" customHeight="1">
      <c r="C122" s="30"/>
      <c r="D122" s="81"/>
      <c r="E122" s="30"/>
      <c r="F122" s="82"/>
      <c r="G122" s="83"/>
      <c r="H122" s="84"/>
      <c r="I122" s="31"/>
      <c r="J122" s="27"/>
      <c r="K122" s="83"/>
    </row>
    <row r="123" spans="3:11" s="7" customFormat="1" ht="20.100000000000001" hidden="1" customHeight="1">
      <c r="C123" s="30"/>
      <c r="D123" s="81"/>
      <c r="E123" s="30"/>
      <c r="F123" s="82"/>
      <c r="G123" s="83"/>
      <c r="H123" s="84"/>
      <c r="I123" s="31"/>
      <c r="J123" s="27"/>
      <c r="K123" s="83"/>
    </row>
    <row r="124" spans="3:11" s="7" customFormat="1" ht="20.100000000000001" hidden="1" customHeight="1">
      <c r="C124" s="30"/>
      <c r="D124" s="81"/>
      <c r="E124" s="30"/>
      <c r="F124" s="82"/>
      <c r="G124" s="83"/>
      <c r="H124" s="84"/>
      <c r="I124" s="31"/>
      <c r="J124" s="27"/>
      <c r="K124" s="83"/>
    </row>
    <row r="125" spans="3:11" s="7" customFormat="1" ht="20.100000000000001" hidden="1" customHeight="1">
      <c r="C125" s="30"/>
      <c r="D125" s="81"/>
      <c r="E125" s="30"/>
      <c r="F125" s="82"/>
      <c r="G125" s="83"/>
      <c r="H125" s="84"/>
      <c r="I125" s="31"/>
      <c r="J125" s="27"/>
      <c r="K125" s="83"/>
    </row>
    <row r="126" spans="3:11" s="7" customFormat="1" ht="20.100000000000001" hidden="1" customHeight="1">
      <c r="C126" s="30"/>
      <c r="D126" s="81"/>
      <c r="E126" s="30"/>
      <c r="F126" s="82"/>
      <c r="G126" s="83"/>
      <c r="H126" s="84"/>
      <c r="I126" s="31"/>
      <c r="J126" s="27"/>
      <c r="K126" s="83"/>
    </row>
    <row r="127" spans="3:11" s="7" customFormat="1" ht="20.100000000000001" hidden="1" customHeight="1">
      <c r="C127" s="30"/>
      <c r="D127" s="81"/>
      <c r="E127" s="30"/>
      <c r="F127" s="82"/>
      <c r="G127" s="83"/>
      <c r="H127" s="84"/>
      <c r="I127" s="31"/>
      <c r="J127" s="27"/>
      <c r="K127" s="83"/>
    </row>
    <row r="128" spans="3:11" s="7" customFormat="1" ht="20.100000000000001" hidden="1" customHeight="1">
      <c r="C128" s="30"/>
      <c r="D128" s="81"/>
      <c r="E128" s="30"/>
      <c r="F128" s="82"/>
      <c r="G128" s="83"/>
      <c r="H128" s="84"/>
      <c r="I128" s="31"/>
      <c r="J128" s="27"/>
      <c r="K128" s="83"/>
    </row>
    <row r="129" spans="3:11" s="7" customFormat="1" ht="20.100000000000001" hidden="1" customHeight="1">
      <c r="C129" s="30"/>
      <c r="D129" s="81"/>
      <c r="E129" s="30"/>
      <c r="F129" s="82"/>
      <c r="G129" s="83"/>
      <c r="H129" s="84"/>
      <c r="I129" s="31"/>
      <c r="J129" s="27"/>
      <c r="K129" s="83"/>
    </row>
    <row r="130" spans="3:11" s="7" customFormat="1" ht="20.100000000000001" hidden="1" customHeight="1">
      <c r="C130" s="30"/>
      <c r="D130" s="81"/>
      <c r="E130" s="30"/>
      <c r="F130" s="82"/>
      <c r="G130" s="83"/>
      <c r="H130" s="84"/>
      <c r="I130" s="31"/>
      <c r="J130" s="27"/>
      <c r="K130" s="83"/>
    </row>
    <row r="131" spans="3:11" s="7" customFormat="1" ht="20.100000000000001" hidden="1" customHeight="1">
      <c r="C131" s="30"/>
      <c r="D131" s="81"/>
      <c r="E131" s="30"/>
      <c r="F131" s="82"/>
      <c r="G131" s="83"/>
      <c r="H131" s="84"/>
      <c r="I131" s="31"/>
      <c r="J131" s="27"/>
      <c r="K131" s="83"/>
    </row>
    <row r="132" spans="3:11" s="7" customFormat="1" ht="20.100000000000001" hidden="1" customHeight="1">
      <c r="C132" s="30"/>
      <c r="D132" s="81"/>
      <c r="E132" s="30"/>
      <c r="F132" s="82"/>
      <c r="G132" s="83"/>
      <c r="H132" s="84"/>
      <c r="I132" s="31"/>
      <c r="J132" s="27"/>
      <c r="K132" s="83"/>
    </row>
    <row r="133" spans="3:11" s="7" customFormat="1" ht="20.100000000000001" hidden="1" customHeight="1">
      <c r="C133" s="30"/>
      <c r="D133" s="81"/>
      <c r="E133" s="30"/>
      <c r="F133" s="82"/>
      <c r="G133" s="83"/>
      <c r="H133" s="84"/>
      <c r="I133" s="31"/>
      <c r="J133" s="27"/>
      <c r="K133" s="83"/>
    </row>
    <row r="134" spans="3:11" s="7" customFormat="1" ht="20.100000000000001" hidden="1" customHeight="1">
      <c r="C134" s="30"/>
      <c r="D134" s="81"/>
      <c r="E134" s="30"/>
      <c r="F134" s="82"/>
      <c r="G134" s="83"/>
      <c r="H134" s="84"/>
      <c r="I134" s="31"/>
      <c r="J134" s="27"/>
      <c r="K134" s="83"/>
    </row>
    <row r="135" spans="3:11" s="7" customFormat="1" ht="20.100000000000001" hidden="1" customHeight="1">
      <c r="C135" s="30"/>
      <c r="D135" s="81"/>
      <c r="E135" s="30"/>
      <c r="F135" s="82"/>
      <c r="G135" s="83"/>
      <c r="H135" s="84"/>
      <c r="I135" s="31"/>
      <c r="J135" s="27"/>
      <c r="K135" s="83"/>
    </row>
    <row r="136" spans="3:11" s="7" customFormat="1" ht="20.100000000000001" hidden="1" customHeight="1">
      <c r="C136" s="30"/>
      <c r="D136" s="81"/>
      <c r="E136" s="30"/>
      <c r="F136" s="82"/>
      <c r="G136" s="83"/>
      <c r="H136" s="84"/>
      <c r="I136" s="31"/>
      <c r="J136" s="27"/>
      <c r="K136" s="83"/>
    </row>
    <row r="137" spans="3:11" s="7" customFormat="1" ht="20.100000000000001" hidden="1" customHeight="1">
      <c r="C137" s="30"/>
      <c r="D137" s="81"/>
      <c r="E137" s="30"/>
      <c r="F137" s="82"/>
      <c r="G137" s="83"/>
      <c r="H137" s="84"/>
      <c r="I137" s="31"/>
      <c r="J137" s="27"/>
      <c r="K137" s="83"/>
    </row>
    <row r="138" spans="3:11" s="7" customFormat="1" ht="20.100000000000001" hidden="1" customHeight="1">
      <c r="C138" s="30"/>
      <c r="D138" s="81"/>
      <c r="E138" s="30"/>
      <c r="F138" s="82"/>
      <c r="G138" s="83"/>
      <c r="H138" s="84"/>
      <c r="I138" s="31"/>
      <c r="J138" s="27"/>
      <c r="K138" s="83"/>
    </row>
    <row r="139" spans="3:11" s="7" customFormat="1" ht="20.100000000000001" hidden="1" customHeight="1">
      <c r="C139" s="30"/>
      <c r="D139" s="81"/>
      <c r="E139" s="30"/>
      <c r="F139" s="82"/>
      <c r="G139" s="83"/>
      <c r="H139" s="84"/>
      <c r="I139" s="31"/>
      <c r="J139" s="27"/>
      <c r="K139" s="83"/>
    </row>
    <row r="140" spans="3:11" s="7" customFormat="1" ht="20.100000000000001" hidden="1" customHeight="1">
      <c r="C140" s="30"/>
      <c r="D140" s="81"/>
      <c r="E140" s="30"/>
      <c r="F140" s="82"/>
      <c r="G140" s="83"/>
      <c r="H140" s="84"/>
      <c r="I140" s="31"/>
      <c r="J140" s="27"/>
      <c r="K140" s="83"/>
    </row>
    <row r="141" spans="3:11" s="7" customFormat="1" ht="20.100000000000001" hidden="1" customHeight="1">
      <c r="C141" s="30"/>
      <c r="D141" s="81"/>
      <c r="E141" s="30"/>
      <c r="F141" s="82"/>
      <c r="G141" s="83"/>
      <c r="H141" s="84"/>
      <c r="I141" s="31"/>
      <c r="J141" s="27"/>
      <c r="K141" s="83"/>
    </row>
    <row r="142" spans="3:11" s="7" customFormat="1" ht="20.100000000000001" hidden="1" customHeight="1">
      <c r="C142" s="30"/>
      <c r="D142" s="81"/>
      <c r="E142" s="30"/>
      <c r="F142" s="82"/>
      <c r="G142" s="83"/>
      <c r="H142" s="84"/>
      <c r="I142" s="31"/>
      <c r="J142" s="27"/>
      <c r="K142" s="83"/>
    </row>
    <row r="143" spans="3:11" s="7" customFormat="1" ht="20.100000000000001" hidden="1" customHeight="1">
      <c r="C143" s="30"/>
      <c r="D143" s="81"/>
      <c r="E143" s="30"/>
      <c r="F143" s="82"/>
      <c r="G143" s="83"/>
      <c r="H143" s="84"/>
      <c r="I143" s="31"/>
      <c r="J143" s="27"/>
      <c r="K143" s="83"/>
    </row>
    <row r="144" spans="3:11" s="7" customFormat="1" ht="20.100000000000001" hidden="1" customHeight="1">
      <c r="C144" s="30"/>
      <c r="D144" s="81"/>
      <c r="E144" s="30"/>
      <c r="F144" s="82"/>
      <c r="G144" s="83"/>
      <c r="H144" s="84"/>
      <c r="I144" s="31"/>
      <c r="J144" s="27"/>
      <c r="K144" s="83"/>
    </row>
    <row r="145" spans="3:11" s="7" customFormat="1" ht="20.100000000000001" hidden="1" customHeight="1">
      <c r="C145" s="30"/>
      <c r="D145" s="81"/>
      <c r="E145" s="30"/>
      <c r="F145" s="82"/>
      <c r="G145" s="83"/>
      <c r="H145" s="84"/>
      <c r="I145" s="31"/>
      <c r="J145" s="27"/>
      <c r="K145" s="83"/>
    </row>
    <row r="146" spans="3:11" s="7" customFormat="1" ht="20.100000000000001" hidden="1" customHeight="1">
      <c r="C146" s="30"/>
      <c r="D146" s="81"/>
      <c r="E146" s="30"/>
      <c r="F146" s="82"/>
      <c r="G146" s="83"/>
      <c r="H146" s="84"/>
      <c r="I146" s="31"/>
      <c r="J146" s="27"/>
      <c r="K146" s="83"/>
    </row>
    <row r="147" spans="3:11" s="7" customFormat="1" ht="20.100000000000001" hidden="1" customHeight="1">
      <c r="C147" s="30"/>
      <c r="D147" s="81"/>
      <c r="E147" s="30"/>
      <c r="F147" s="82"/>
      <c r="G147" s="83"/>
      <c r="H147" s="84"/>
      <c r="I147" s="31"/>
      <c r="J147" s="27"/>
      <c r="K147" s="83"/>
    </row>
    <row r="148" spans="3:11" s="7" customFormat="1" ht="20.100000000000001" hidden="1" customHeight="1">
      <c r="C148" s="30"/>
      <c r="D148" s="81"/>
      <c r="E148" s="30"/>
      <c r="F148" s="82"/>
      <c r="G148" s="83"/>
      <c r="H148" s="84"/>
      <c r="I148" s="31"/>
      <c r="J148" s="27"/>
      <c r="K148" s="83"/>
    </row>
    <row r="149" spans="3:11" s="7" customFormat="1" ht="20.100000000000001" hidden="1" customHeight="1">
      <c r="C149" s="30"/>
      <c r="D149" s="81"/>
      <c r="E149" s="30"/>
      <c r="F149" s="82"/>
      <c r="G149" s="83"/>
      <c r="H149" s="84"/>
      <c r="I149" s="31"/>
      <c r="J149" s="27"/>
      <c r="K149" s="83"/>
    </row>
    <row r="150" spans="3:11" s="7" customFormat="1" ht="20.100000000000001" hidden="1" customHeight="1">
      <c r="C150" s="30"/>
      <c r="D150" s="81"/>
      <c r="E150" s="30"/>
      <c r="F150" s="82"/>
      <c r="G150" s="83"/>
      <c r="H150" s="84"/>
      <c r="I150" s="31"/>
      <c r="J150" s="27"/>
      <c r="K150" s="83"/>
    </row>
    <row r="151" spans="3:11" s="7" customFormat="1" ht="20.100000000000001" hidden="1" customHeight="1">
      <c r="C151" s="30"/>
      <c r="D151" s="81"/>
      <c r="E151" s="30"/>
      <c r="F151" s="82"/>
      <c r="G151" s="83"/>
      <c r="H151" s="84"/>
      <c r="I151" s="31"/>
      <c r="J151" s="27"/>
      <c r="K151" s="83"/>
    </row>
    <row r="152" spans="3:11" s="7" customFormat="1" ht="20.100000000000001" hidden="1" customHeight="1">
      <c r="C152" s="30"/>
      <c r="D152" s="81"/>
      <c r="E152" s="30"/>
      <c r="F152" s="82"/>
      <c r="G152" s="83"/>
      <c r="H152" s="84"/>
      <c r="I152" s="31"/>
      <c r="J152" s="27"/>
      <c r="K152" s="83"/>
    </row>
    <row r="153" spans="3:11" s="7" customFormat="1" ht="20.100000000000001" hidden="1" customHeight="1">
      <c r="C153" s="30"/>
      <c r="D153" s="81"/>
      <c r="E153" s="30"/>
      <c r="F153" s="82"/>
      <c r="G153" s="83"/>
      <c r="H153" s="84"/>
      <c r="I153" s="31"/>
      <c r="J153" s="27"/>
      <c r="K153" s="83"/>
    </row>
    <row r="154" spans="3:11" s="7" customFormat="1" ht="20.100000000000001" hidden="1" customHeight="1">
      <c r="C154" s="30"/>
      <c r="D154" s="81"/>
      <c r="E154" s="30"/>
      <c r="F154" s="82"/>
      <c r="G154" s="83"/>
      <c r="H154" s="84"/>
      <c r="I154" s="31"/>
      <c r="J154" s="27"/>
      <c r="K154" s="83"/>
    </row>
    <row r="155" spans="3:11" s="7" customFormat="1" ht="20.100000000000001" hidden="1" customHeight="1">
      <c r="C155" s="30"/>
      <c r="D155" s="81"/>
      <c r="E155" s="30"/>
      <c r="F155" s="82"/>
      <c r="G155" s="83"/>
      <c r="H155" s="84"/>
      <c r="I155" s="31"/>
      <c r="J155" s="27"/>
      <c r="K155" s="83"/>
    </row>
    <row r="156" spans="3:11" s="7" customFormat="1" ht="20.100000000000001" hidden="1" customHeight="1">
      <c r="C156" s="30"/>
      <c r="D156" s="81"/>
      <c r="E156" s="30"/>
      <c r="F156" s="82"/>
      <c r="G156" s="83"/>
      <c r="H156" s="84"/>
      <c r="I156" s="31"/>
      <c r="J156" s="27"/>
      <c r="K156" s="83"/>
    </row>
    <row r="157" spans="3:11" s="7" customFormat="1" ht="20.100000000000001" hidden="1" customHeight="1">
      <c r="C157" s="30"/>
      <c r="D157" s="81"/>
      <c r="E157" s="30"/>
      <c r="F157" s="82"/>
      <c r="G157" s="83"/>
      <c r="H157" s="84"/>
      <c r="I157" s="31"/>
      <c r="J157" s="27"/>
      <c r="K157" s="83"/>
    </row>
    <row r="158" spans="3:11" s="7" customFormat="1" ht="20.100000000000001" hidden="1" customHeight="1">
      <c r="C158" s="30"/>
      <c r="D158" s="81"/>
      <c r="E158" s="30"/>
      <c r="F158" s="82"/>
      <c r="G158" s="83"/>
      <c r="H158" s="84"/>
      <c r="I158" s="31"/>
      <c r="J158" s="27"/>
      <c r="K158" s="83"/>
    </row>
    <row r="159" spans="3:11" s="7" customFormat="1" ht="20.100000000000001" hidden="1" customHeight="1">
      <c r="C159" s="30"/>
      <c r="D159" s="81"/>
      <c r="E159" s="30"/>
      <c r="F159" s="82"/>
      <c r="G159" s="83"/>
      <c r="H159" s="84"/>
      <c r="I159" s="31"/>
      <c r="J159" s="27"/>
      <c r="K159" s="83"/>
    </row>
    <row r="160" spans="3:11" s="7" customFormat="1" ht="20.100000000000001" hidden="1" customHeight="1">
      <c r="C160" s="30"/>
      <c r="D160" s="81"/>
      <c r="E160" s="30"/>
      <c r="F160" s="82"/>
      <c r="G160" s="83"/>
      <c r="H160" s="84"/>
      <c r="I160" s="31"/>
      <c r="J160" s="27"/>
      <c r="K160" s="83"/>
    </row>
    <row r="161" spans="3:11" s="7" customFormat="1" ht="20.100000000000001" hidden="1" customHeight="1">
      <c r="C161" s="30"/>
      <c r="D161" s="81"/>
      <c r="E161" s="30"/>
      <c r="F161" s="82"/>
      <c r="G161" s="83"/>
      <c r="H161" s="84"/>
      <c r="I161" s="31"/>
      <c r="J161" s="27"/>
      <c r="K161" s="83"/>
    </row>
    <row r="162" spans="3:11" s="7" customFormat="1" ht="20.100000000000001" hidden="1" customHeight="1">
      <c r="C162" s="30"/>
      <c r="D162" s="81"/>
      <c r="E162" s="30"/>
      <c r="F162" s="82"/>
      <c r="G162" s="83"/>
      <c r="H162" s="84"/>
      <c r="I162" s="31"/>
      <c r="J162" s="27"/>
      <c r="K162" s="83"/>
    </row>
    <row r="163" spans="3:11" s="7" customFormat="1" ht="20.100000000000001" hidden="1" customHeight="1">
      <c r="C163" s="30"/>
      <c r="D163" s="81"/>
      <c r="E163" s="30"/>
      <c r="F163" s="82"/>
      <c r="G163" s="83"/>
      <c r="H163" s="84"/>
      <c r="I163" s="31"/>
      <c r="J163" s="27"/>
      <c r="K163" s="83"/>
    </row>
    <row r="164" spans="3:11" s="7" customFormat="1" ht="20.100000000000001" hidden="1" customHeight="1">
      <c r="C164" s="30"/>
      <c r="D164" s="81"/>
      <c r="E164" s="30"/>
      <c r="F164" s="82"/>
      <c r="G164" s="83"/>
      <c r="H164" s="84"/>
      <c r="I164" s="31"/>
      <c r="J164" s="27"/>
      <c r="K164" s="83"/>
    </row>
    <row r="165" spans="3:11" s="7" customFormat="1" ht="20.100000000000001" hidden="1" customHeight="1">
      <c r="C165" s="30"/>
      <c r="D165" s="81"/>
      <c r="E165" s="30"/>
      <c r="F165" s="82"/>
      <c r="G165" s="83"/>
      <c r="H165" s="84"/>
      <c r="I165" s="31"/>
      <c r="J165" s="27"/>
      <c r="K165" s="83"/>
    </row>
    <row r="166" spans="3:11" s="7" customFormat="1" ht="20.100000000000001" hidden="1" customHeight="1">
      <c r="C166" s="30"/>
      <c r="D166" s="81"/>
      <c r="E166" s="30"/>
      <c r="F166" s="82"/>
      <c r="G166" s="83"/>
      <c r="H166" s="84"/>
      <c r="I166" s="31"/>
      <c r="J166" s="27"/>
      <c r="K166" s="83"/>
    </row>
    <row r="167" spans="3:11" s="7" customFormat="1" ht="20.100000000000001" hidden="1" customHeight="1">
      <c r="C167" s="30"/>
      <c r="D167" s="81"/>
      <c r="E167" s="30"/>
      <c r="F167" s="82"/>
      <c r="G167" s="83"/>
      <c r="H167" s="84"/>
      <c r="I167" s="31"/>
      <c r="J167" s="27"/>
      <c r="K167" s="83"/>
    </row>
    <row r="168" spans="3:11" s="7" customFormat="1" ht="20.100000000000001" hidden="1" customHeight="1">
      <c r="C168" s="30"/>
      <c r="D168" s="81"/>
      <c r="E168" s="30"/>
      <c r="F168" s="82"/>
      <c r="G168" s="83"/>
      <c r="H168" s="84"/>
      <c r="I168" s="31"/>
      <c r="J168" s="27"/>
      <c r="K168" s="83"/>
    </row>
    <row r="169" spans="3:11" s="7" customFormat="1" ht="20.100000000000001" hidden="1" customHeight="1">
      <c r="C169" s="30"/>
      <c r="D169" s="81"/>
      <c r="E169" s="30"/>
      <c r="F169" s="82"/>
      <c r="G169" s="83"/>
      <c r="H169" s="84"/>
      <c r="I169" s="31"/>
      <c r="J169" s="27"/>
      <c r="K169" s="83"/>
    </row>
    <row r="170" spans="3:11" s="7" customFormat="1" ht="20.100000000000001" hidden="1" customHeight="1">
      <c r="C170" s="30"/>
      <c r="D170" s="81"/>
      <c r="E170" s="30"/>
      <c r="F170" s="82"/>
      <c r="G170" s="83"/>
      <c r="H170" s="84"/>
      <c r="I170" s="31"/>
      <c r="J170" s="27"/>
      <c r="K170" s="83"/>
    </row>
    <row r="171" spans="3:11" s="7" customFormat="1" ht="20.100000000000001" hidden="1" customHeight="1">
      <c r="C171" s="30"/>
      <c r="D171" s="81"/>
      <c r="E171" s="30"/>
      <c r="F171" s="82"/>
      <c r="G171" s="83"/>
      <c r="H171" s="84"/>
      <c r="I171" s="31"/>
      <c r="J171" s="27"/>
      <c r="K171" s="83"/>
    </row>
    <row r="172" spans="3:11" s="7" customFormat="1" ht="20.100000000000001" hidden="1" customHeight="1">
      <c r="C172" s="30"/>
      <c r="D172" s="81"/>
      <c r="E172" s="30"/>
      <c r="F172" s="82"/>
      <c r="G172" s="83"/>
      <c r="H172" s="84"/>
      <c r="I172" s="31"/>
      <c r="J172" s="27"/>
      <c r="K172" s="83"/>
    </row>
    <row r="173" spans="3:11" s="7" customFormat="1" ht="20.100000000000001" hidden="1" customHeight="1">
      <c r="C173" s="30"/>
      <c r="D173" s="81"/>
      <c r="E173" s="30"/>
      <c r="F173" s="82"/>
      <c r="G173" s="83"/>
      <c r="H173" s="84"/>
      <c r="I173" s="31"/>
      <c r="J173" s="27"/>
      <c r="K173" s="83"/>
    </row>
    <row r="174" spans="3:11" s="7" customFormat="1" ht="20.100000000000001" hidden="1" customHeight="1">
      <c r="C174" s="30"/>
      <c r="D174" s="81"/>
      <c r="E174" s="30"/>
      <c r="F174" s="82"/>
      <c r="G174" s="83"/>
      <c r="H174" s="84"/>
      <c r="I174" s="31"/>
      <c r="J174" s="27"/>
      <c r="K174" s="83"/>
    </row>
    <row r="175" spans="3:11" s="7" customFormat="1" ht="20.100000000000001" hidden="1" customHeight="1">
      <c r="C175" s="30"/>
      <c r="D175" s="81"/>
      <c r="E175" s="30"/>
      <c r="F175" s="82"/>
      <c r="G175" s="83"/>
      <c r="H175" s="84"/>
      <c r="I175" s="31"/>
      <c r="J175" s="27"/>
      <c r="K175" s="83"/>
    </row>
    <row r="176" spans="3:11" s="7" customFormat="1" ht="20.100000000000001" hidden="1" customHeight="1">
      <c r="C176" s="30"/>
      <c r="D176" s="81"/>
      <c r="E176" s="30"/>
      <c r="F176" s="82"/>
      <c r="G176" s="83"/>
      <c r="H176" s="84"/>
      <c r="I176" s="31"/>
      <c r="J176" s="27"/>
      <c r="K176" s="83"/>
    </row>
    <row r="177" spans="3:11" s="7" customFormat="1" ht="20.100000000000001" hidden="1" customHeight="1">
      <c r="C177" s="30"/>
      <c r="D177" s="81"/>
      <c r="E177" s="30"/>
      <c r="F177" s="82"/>
      <c r="G177" s="83"/>
      <c r="H177" s="84"/>
      <c r="I177" s="31"/>
      <c r="J177" s="27"/>
      <c r="K177" s="83"/>
    </row>
    <row r="178" spans="3:11" s="7" customFormat="1" ht="20.100000000000001" hidden="1" customHeight="1">
      <c r="C178" s="30"/>
      <c r="D178" s="81"/>
      <c r="E178" s="30"/>
      <c r="F178" s="82"/>
      <c r="G178" s="83"/>
      <c r="H178" s="84"/>
      <c r="I178" s="31"/>
      <c r="J178" s="27"/>
      <c r="K178" s="83"/>
    </row>
    <row r="179" spans="3:11" s="7" customFormat="1" ht="20.100000000000001" hidden="1" customHeight="1">
      <c r="C179" s="30"/>
      <c r="D179" s="81"/>
      <c r="E179" s="30"/>
      <c r="F179" s="82"/>
      <c r="G179" s="83"/>
      <c r="H179" s="84"/>
      <c r="I179" s="31"/>
      <c r="J179" s="27"/>
      <c r="K179" s="83"/>
    </row>
    <row r="180" spans="3:11" s="7" customFormat="1" ht="20.100000000000001" hidden="1" customHeight="1">
      <c r="C180" s="30"/>
      <c r="D180" s="81"/>
      <c r="E180" s="30"/>
      <c r="F180" s="82"/>
      <c r="G180" s="83"/>
      <c r="H180" s="84"/>
      <c r="I180" s="31"/>
      <c r="J180" s="27"/>
      <c r="K180" s="83"/>
    </row>
    <row r="181" spans="3:11" s="7" customFormat="1" ht="20.100000000000001" hidden="1" customHeight="1">
      <c r="C181" s="30"/>
      <c r="D181" s="81"/>
      <c r="E181" s="30"/>
      <c r="F181" s="82"/>
      <c r="G181" s="83"/>
      <c r="H181" s="84"/>
      <c r="I181" s="31"/>
      <c r="J181" s="27"/>
      <c r="K181" s="83"/>
    </row>
    <row r="182" spans="3:11" s="7" customFormat="1" ht="20.100000000000001" hidden="1" customHeight="1">
      <c r="C182" s="30"/>
      <c r="D182" s="81"/>
      <c r="E182" s="30"/>
      <c r="F182" s="82"/>
      <c r="G182" s="83"/>
      <c r="H182" s="84"/>
      <c r="I182" s="31"/>
      <c r="J182" s="27"/>
      <c r="K182" s="83"/>
    </row>
    <row r="183" spans="3:11" s="7" customFormat="1" ht="20.100000000000001" hidden="1" customHeight="1">
      <c r="C183" s="30"/>
      <c r="D183" s="81"/>
      <c r="E183" s="30"/>
      <c r="F183" s="82"/>
      <c r="G183" s="83"/>
      <c r="H183" s="84"/>
      <c r="I183" s="31"/>
      <c r="J183" s="27"/>
      <c r="K183" s="83"/>
    </row>
    <row r="184" spans="3:11" s="7" customFormat="1" ht="20.100000000000001" hidden="1" customHeight="1">
      <c r="C184" s="30"/>
      <c r="D184" s="81"/>
      <c r="E184" s="30"/>
      <c r="F184" s="82"/>
      <c r="G184" s="83"/>
      <c r="H184" s="84"/>
      <c r="I184" s="31"/>
      <c r="J184" s="27"/>
      <c r="K184" s="83"/>
    </row>
    <row r="185" spans="3:11" s="7" customFormat="1" ht="20.100000000000001" hidden="1" customHeight="1">
      <c r="C185" s="30"/>
      <c r="D185" s="81"/>
      <c r="E185" s="30"/>
      <c r="F185" s="82"/>
      <c r="G185" s="83"/>
      <c r="H185" s="84"/>
      <c r="I185" s="31"/>
      <c r="J185" s="27"/>
      <c r="K185" s="83"/>
    </row>
    <row r="186" spans="3:11" s="7" customFormat="1" ht="20.100000000000001" hidden="1" customHeight="1">
      <c r="C186" s="30"/>
      <c r="D186" s="81"/>
      <c r="E186" s="30"/>
      <c r="F186" s="82"/>
      <c r="G186" s="83"/>
      <c r="H186" s="84"/>
      <c r="I186" s="31"/>
      <c r="J186" s="27"/>
      <c r="K186" s="83"/>
    </row>
    <row r="187" spans="3:11" s="7" customFormat="1" ht="20.100000000000001" hidden="1" customHeight="1">
      <c r="C187" s="30"/>
      <c r="D187" s="81"/>
      <c r="E187" s="30"/>
      <c r="F187" s="82"/>
      <c r="G187" s="83"/>
      <c r="H187" s="84"/>
      <c r="I187" s="31"/>
      <c r="J187" s="27"/>
      <c r="K187" s="83"/>
    </row>
    <row r="188" spans="3:11" s="7" customFormat="1" ht="20.100000000000001" hidden="1" customHeight="1">
      <c r="C188" s="30"/>
      <c r="D188" s="81"/>
      <c r="E188" s="30"/>
      <c r="F188" s="82"/>
      <c r="G188" s="83"/>
      <c r="H188" s="84"/>
      <c r="I188" s="31"/>
      <c r="J188" s="27"/>
      <c r="K188" s="83"/>
    </row>
    <row r="189" spans="3:11" s="7" customFormat="1" ht="20.100000000000001" hidden="1" customHeight="1">
      <c r="C189" s="30"/>
      <c r="D189" s="81"/>
      <c r="E189" s="30"/>
      <c r="F189" s="82"/>
      <c r="G189" s="83"/>
      <c r="H189" s="84"/>
      <c r="I189" s="31"/>
      <c r="J189" s="27"/>
      <c r="K189" s="83"/>
    </row>
    <row r="190" spans="3:11" s="7" customFormat="1" ht="20.100000000000001" hidden="1" customHeight="1">
      <c r="C190" s="30"/>
      <c r="D190" s="81"/>
      <c r="E190" s="30"/>
      <c r="F190" s="82"/>
      <c r="G190" s="83"/>
      <c r="H190" s="84"/>
      <c r="I190" s="31"/>
      <c r="J190" s="27"/>
      <c r="K190" s="83"/>
    </row>
    <row r="191" spans="3:11" s="7" customFormat="1" ht="20.100000000000001" hidden="1" customHeight="1">
      <c r="C191" s="30"/>
      <c r="D191" s="81"/>
      <c r="E191" s="30"/>
      <c r="F191" s="82"/>
      <c r="G191" s="83"/>
      <c r="H191" s="84"/>
      <c r="I191" s="31"/>
      <c r="J191" s="27"/>
      <c r="K191" s="83"/>
    </row>
    <row r="192" spans="3:11" s="7" customFormat="1" ht="20.100000000000001" hidden="1" customHeight="1">
      <c r="C192" s="30"/>
      <c r="D192" s="81"/>
      <c r="E192" s="30"/>
      <c r="F192" s="82"/>
      <c r="G192" s="83"/>
      <c r="H192" s="84"/>
      <c r="I192" s="31"/>
      <c r="J192" s="27"/>
      <c r="K192" s="83"/>
    </row>
    <row r="193" spans="1:11" s="7" customFormat="1" ht="20.100000000000001" hidden="1" customHeight="1">
      <c r="C193" s="30"/>
      <c r="D193" s="81"/>
      <c r="E193" s="30"/>
      <c r="F193" s="82"/>
      <c r="G193" s="83"/>
      <c r="H193" s="84"/>
      <c r="I193" s="31"/>
      <c r="J193" s="27"/>
      <c r="K193" s="83"/>
    </row>
    <row r="194" spans="1:11" s="7" customFormat="1" ht="20.100000000000001" hidden="1" customHeight="1">
      <c r="C194" s="30"/>
      <c r="D194" s="81"/>
      <c r="E194" s="30"/>
      <c r="F194" s="82"/>
      <c r="G194" s="83"/>
      <c r="H194" s="84"/>
      <c r="I194" s="31"/>
      <c r="J194" s="27"/>
      <c r="K194" s="83"/>
    </row>
    <row r="195" spans="1:11" s="7" customFormat="1" ht="20.100000000000001" hidden="1" customHeight="1">
      <c r="C195" s="30"/>
      <c r="D195" s="81"/>
      <c r="E195" s="30"/>
      <c r="F195" s="82"/>
      <c r="G195" s="83"/>
      <c r="H195" s="84"/>
      <c r="I195" s="31"/>
      <c r="J195" s="27"/>
      <c r="K195" s="83"/>
    </row>
    <row r="196" spans="1:11" s="7" customFormat="1" ht="20.100000000000001" hidden="1" customHeight="1">
      <c r="C196" s="30"/>
      <c r="D196" s="81"/>
      <c r="E196" s="30"/>
      <c r="F196" s="82"/>
      <c r="G196" s="83"/>
      <c r="H196" s="84"/>
      <c r="I196" s="31"/>
      <c r="J196" s="27"/>
      <c r="K196" s="83"/>
    </row>
    <row r="197" spans="1:11" s="7" customFormat="1" ht="20.100000000000001" hidden="1" customHeight="1">
      <c r="C197" s="30"/>
      <c r="D197" s="81"/>
      <c r="E197" s="30"/>
      <c r="F197" s="82"/>
      <c r="G197" s="83"/>
      <c r="H197" s="84"/>
      <c r="I197" s="31"/>
      <c r="J197" s="27"/>
      <c r="K197" s="83"/>
    </row>
    <row r="198" spans="1:11" s="7" customFormat="1" ht="20.100000000000001" hidden="1" customHeight="1">
      <c r="C198" s="30"/>
      <c r="D198" s="81"/>
      <c r="E198" s="30"/>
      <c r="F198" s="82"/>
      <c r="G198" s="83"/>
      <c r="H198" s="84"/>
      <c r="I198" s="31"/>
      <c r="J198" s="27"/>
      <c r="K198" s="83"/>
    </row>
    <row r="199" spans="1:11" s="7" customFormat="1" ht="20.100000000000001" hidden="1" customHeight="1">
      <c r="C199" s="30"/>
      <c r="D199" s="81"/>
      <c r="E199" s="30"/>
      <c r="F199" s="82"/>
      <c r="G199" s="83"/>
      <c r="H199" s="84"/>
      <c r="I199" s="31"/>
      <c r="J199" s="27"/>
      <c r="K199" s="83"/>
    </row>
    <row r="200" spans="1:11" s="7" customFormat="1" ht="20.100000000000001" hidden="1" customHeight="1">
      <c r="C200" s="30"/>
      <c r="D200" s="81"/>
      <c r="E200" s="30"/>
      <c r="F200" s="82"/>
      <c r="G200" s="83"/>
      <c r="H200" s="84"/>
      <c r="I200" s="31"/>
      <c r="J200" s="27"/>
      <c r="K200" s="83"/>
    </row>
    <row r="201" spans="1:11" s="7" customFormat="1" ht="20.100000000000001" hidden="1" customHeight="1">
      <c r="C201" s="30"/>
      <c r="D201" s="81"/>
      <c r="E201" s="30"/>
      <c r="F201" s="82"/>
      <c r="G201" s="83"/>
      <c r="H201" s="84"/>
      <c r="I201" s="31"/>
      <c r="J201" s="27"/>
      <c r="K201" s="83"/>
    </row>
    <row r="202" spans="1:11" s="7" customFormat="1" ht="20.100000000000001" hidden="1" customHeight="1">
      <c r="C202" s="30"/>
      <c r="D202" s="81"/>
      <c r="E202" s="30"/>
      <c r="F202" s="82"/>
      <c r="G202" s="83"/>
      <c r="H202" s="84"/>
      <c r="I202" s="31"/>
      <c r="J202" s="27"/>
      <c r="K202" s="83"/>
    </row>
    <row r="203" spans="1:11" s="7" customFormat="1" ht="20.100000000000001" hidden="1" customHeight="1">
      <c r="C203" s="30"/>
      <c r="D203" s="81"/>
      <c r="E203" s="30"/>
      <c r="F203" s="82"/>
      <c r="G203" s="83"/>
      <c r="H203" s="84"/>
      <c r="I203" s="31"/>
      <c r="J203" s="27"/>
      <c r="K203" s="83"/>
    </row>
    <row r="204" spans="1:11" s="7" customFormat="1" ht="20.100000000000001" hidden="1" customHeight="1">
      <c r="C204" s="30"/>
      <c r="D204" s="81"/>
      <c r="E204" s="30"/>
      <c r="F204" s="82"/>
      <c r="G204" s="83"/>
      <c r="H204" s="84"/>
      <c r="I204" s="31"/>
      <c r="J204" s="27"/>
      <c r="K204" s="83"/>
    </row>
    <row r="205" spans="1:11" s="7" customFormat="1" ht="20.100000000000001" hidden="1" customHeight="1">
      <c r="C205" s="30"/>
      <c r="D205" s="81"/>
      <c r="E205" s="30"/>
      <c r="F205" s="82"/>
      <c r="G205" s="83"/>
      <c r="H205" s="84"/>
      <c r="I205" s="31"/>
      <c r="J205" s="27"/>
      <c r="K205" s="83"/>
    </row>
    <row r="206" spans="1:11" s="7" customFormat="1" ht="20.100000000000001" hidden="1" customHeight="1">
      <c r="C206" s="30"/>
      <c r="D206" s="81"/>
      <c r="E206" s="30"/>
      <c r="F206" s="82"/>
      <c r="G206" s="83"/>
      <c r="H206" s="84"/>
      <c r="I206" s="31"/>
      <c r="J206" s="27"/>
      <c r="K206" s="83"/>
    </row>
    <row r="207" spans="1:11" s="7" customFormat="1" ht="20.100000000000001" hidden="1" customHeight="1">
      <c r="C207" s="30"/>
      <c r="D207" s="81"/>
      <c r="E207" s="30"/>
      <c r="F207" s="82"/>
      <c r="G207" s="83"/>
      <c r="H207" s="84"/>
      <c r="I207" s="31"/>
      <c r="J207" s="27"/>
      <c r="K207" s="83"/>
    </row>
    <row r="208" spans="1:11" ht="20.100000000000001" hidden="1" customHeight="1">
      <c r="A208" s="7"/>
      <c r="B208" s="7"/>
      <c r="C208" s="30"/>
      <c r="D208" s="81"/>
      <c r="E208" s="30"/>
      <c r="F208" s="82"/>
      <c r="G208" s="83"/>
      <c r="H208" s="84"/>
      <c r="I208" s="31"/>
      <c r="J208" s="27"/>
      <c r="K208" s="83"/>
    </row>
    <row r="209" spans="1:11" hidden="1">
      <c r="A209" s="7"/>
      <c r="B209" s="7"/>
      <c r="C209" s="22"/>
      <c r="D209" s="23"/>
      <c r="E209" s="22"/>
      <c r="F209" s="24"/>
      <c r="G209" s="25"/>
      <c r="H209" s="26"/>
      <c r="I209" s="31"/>
      <c r="J209" s="27"/>
      <c r="K209" s="25"/>
    </row>
    <row r="210" spans="1:11" ht="45.75" hidden="1" customHeight="1">
      <c r="A210" s="7"/>
      <c r="B210" s="7"/>
      <c r="C210" s="27"/>
      <c r="D210" s="28"/>
      <c r="E210" s="28"/>
      <c r="F210" s="29"/>
      <c r="G210" s="28"/>
      <c r="H210" s="28"/>
      <c r="I210" s="28"/>
      <c r="J210" s="28"/>
      <c r="K210" s="28"/>
    </row>
  </sheetData>
  <sheetProtection algorithmName="SHA-512" hashValue="UlJ7y4XXBkFBmiUpcHZXgjoq8Alf/m4Yh59KB1pXdobPIJ7HJ9AX5F09gwrZWlxC1Ay3pTFD+Tku/ncQppm5Tw==" saltValue="52gVc3EJCc6LCjm7Jman4Q==" spinCount="100000" sheet="1" formatColumns="0" formatRows="0" selectLockedCells="1"/>
  <mergeCells count="30">
    <mergeCell ref="K26:L26"/>
    <mergeCell ref="A5:A6"/>
    <mergeCell ref="K20:L20"/>
    <mergeCell ref="H21:J21"/>
    <mergeCell ref="K21:L21"/>
    <mergeCell ref="E7:N7"/>
    <mergeCell ref="G22:I22"/>
    <mergeCell ref="K22:L22"/>
    <mergeCell ref="K23:L23"/>
    <mergeCell ref="K24:L24"/>
    <mergeCell ref="K25:L25"/>
    <mergeCell ref="Q20:Q22"/>
    <mergeCell ref="R20:R22"/>
    <mergeCell ref="Q23:Q25"/>
    <mergeCell ref="R23:R25"/>
    <mergeCell ref="S14:T17"/>
    <mergeCell ref="K27:L27"/>
    <mergeCell ref="K28:L28"/>
    <mergeCell ref="K29:L29"/>
    <mergeCell ref="K30:L30"/>
    <mergeCell ref="F32:H32"/>
    <mergeCell ref="K32:L32"/>
    <mergeCell ref="J46:M46"/>
    <mergeCell ref="K31:L31"/>
    <mergeCell ref="K34:L34"/>
    <mergeCell ref="K35:L35"/>
    <mergeCell ref="K36:L36"/>
    <mergeCell ref="K37:L37"/>
    <mergeCell ref="I39:N40"/>
    <mergeCell ref="I44:M45"/>
  </mergeCells>
  <dataValidations disablePrompts="1" count="1">
    <dataValidation type="textLength" allowBlank="1" showInputMessage="1" showErrorMessage="1" errorTitle="Maaf" error="NISN 10 digit" sqref="F47:F209">
      <formula1>10</formula1>
      <formula2>10</formula2>
    </dataValidation>
  </dataValidations>
  <pageMargins left="0.17" right="0.16" top="0.35" bottom="0.17" header="0.12" footer="0.12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6099" r:id="rId4" name="Image1">
          <controlPr locked="0" defaultSize="0" print="0" autoLine="0" r:id="rId5">
            <anchor moveWithCells="1">
              <from>
                <xdr:col>3</xdr:col>
                <xdr:colOff>257175</xdr:colOff>
                <xdr:row>6</xdr:row>
                <xdr:rowOff>228600</xdr:rowOff>
              </from>
              <to>
                <xdr:col>4</xdr:col>
                <xdr:colOff>57150</xdr:colOff>
                <xdr:row>6</xdr:row>
                <xdr:rowOff>485775</xdr:rowOff>
              </to>
            </anchor>
          </controlPr>
        </control>
      </mc:Choice>
      <mc:Fallback>
        <control shapeId="46099" r:id="rId4" name="Image1"/>
      </mc:Fallback>
    </mc:AlternateContent>
    <mc:AlternateContent xmlns:mc="http://schemas.openxmlformats.org/markup-compatibility/2006">
      <mc:Choice Requires="x14">
        <control shapeId="46100" r:id="rId6" name="Image2">
          <controlPr autoLine="0" r:id="rId7">
            <anchor moveWithCells="1">
              <from>
                <xdr:col>4</xdr:col>
                <xdr:colOff>95250</xdr:colOff>
                <xdr:row>6</xdr:row>
                <xdr:rowOff>161925</xdr:rowOff>
              </from>
              <to>
                <xdr:col>6</xdr:col>
                <xdr:colOff>66675</xdr:colOff>
                <xdr:row>6</xdr:row>
                <xdr:rowOff>542925</xdr:rowOff>
              </to>
            </anchor>
          </controlPr>
        </control>
      </mc:Choice>
      <mc:Fallback>
        <control shapeId="46100" r:id="rId6" name="Image2"/>
      </mc:Fallback>
    </mc:AlternateContent>
    <mc:AlternateContent xmlns:mc="http://schemas.openxmlformats.org/markup-compatibility/2006">
      <mc:Choice Requires="x14">
        <control shapeId="46081" r:id="rId8" name="List Box 1">
          <controlPr defaultSize="0" autoLine="0" autoPict="0">
            <anchor moveWithCells="1">
              <from>
                <xdr:col>16</xdr:col>
                <xdr:colOff>66675</xdr:colOff>
                <xdr:row>12</xdr:row>
                <xdr:rowOff>419100</xdr:rowOff>
              </from>
              <to>
                <xdr:col>17</xdr:col>
                <xdr:colOff>942975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082" r:id="rId9" name="Group Box 2">
          <controlPr defaultSize="0" autoFill="0" autoPict="0">
            <anchor moveWithCells="1">
              <from>
                <xdr:col>15</xdr:col>
                <xdr:colOff>114300</xdr:colOff>
                <xdr:row>12</xdr:row>
                <xdr:rowOff>285750</xdr:rowOff>
              </from>
              <to>
                <xdr:col>20</xdr:col>
                <xdr:colOff>114300</xdr:colOff>
                <xdr:row>17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083" r:id="rId10" name="Button 3">
          <controlPr defaultSize="0" print="0" autoFill="0" autoPict="0" macro="[0]!MENU" altText="Pendidikan Agama Islam">
            <anchor moveWithCells="1" sizeWithCells="1">
              <from>
                <xdr:col>0</xdr:col>
                <xdr:colOff>47625</xdr:colOff>
                <xdr:row>6</xdr:row>
                <xdr:rowOff>0</xdr:rowOff>
              </from>
              <to>
                <xdr:col>0</xdr:col>
                <xdr:colOff>1571625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090" r:id="rId11" name="Button 10">
          <controlPr defaultSize="0" print="0" autoFill="0" autoPict="0" macro="[0]!CETAK_HALAMAN_DEPAN_IPS" altText="Pendidikan Agama Islam">
            <anchor moveWithCells="1" sizeWithCells="1">
              <from>
                <xdr:col>0</xdr:col>
                <xdr:colOff>47625</xdr:colOff>
                <xdr:row>10</xdr:row>
                <xdr:rowOff>38100</xdr:rowOff>
              </from>
              <to>
                <xdr:col>0</xdr:col>
                <xdr:colOff>1571625</xdr:colOff>
                <xdr:row>11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091" r:id="rId12" name="Button 11">
          <controlPr defaultSize="0" print="0" autoFill="0" autoPict="0" macro="[0]!NILAI_IPS" altText="Pendidikan Agama Islam">
            <anchor moveWithCells="1" sizeWithCells="1">
              <from>
                <xdr:col>0</xdr:col>
                <xdr:colOff>47625</xdr:colOff>
                <xdr:row>8</xdr:row>
                <xdr:rowOff>238125</xdr:rowOff>
              </from>
              <to>
                <xdr:col>0</xdr:col>
                <xdr:colOff>1571625</xdr:colOff>
                <xdr:row>10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092" r:id="rId13" name="Button 12">
          <controlPr defaultSize="0" print="0" autoFill="0" autoPict="0" macro="[0]!ENTRI_BIODATA_IPS" altText="Pendidikan Agama Islam">
            <anchor moveWithCells="1" sizeWithCells="1">
              <from>
                <xdr:col>0</xdr:col>
                <xdr:colOff>47625</xdr:colOff>
                <xdr:row>7</xdr:row>
                <xdr:rowOff>28575</xdr:rowOff>
              </from>
              <to>
                <xdr:col>0</xdr:col>
                <xdr:colOff>1571625</xdr:colOff>
                <xdr:row>8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093" r:id="rId14" name="Button 13">
          <controlPr defaultSize="0" print="0" autoFill="0" autoPict="0" macro="[0]!SIMPAN" altText="Pendidikan Agama Islam">
            <anchor moveWithCells="1" sizeWithCells="1">
              <from>
                <xdr:col>0</xdr:col>
                <xdr:colOff>47625</xdr:colOff>
                <xdr:row>11</xdr:row>
                <xdr:rowOff>95250</xdr:rowOff>
              </from>
              <to>
                <xdr:col>0</xdr:col>
                <xdr:colOff>1571625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094" r:id="rId15" name="Button 14">
          <controlPr defaultSize="0" print="0" autoFill="0" autoPict="0" macro="[0]!KELUAR" altText="Pendidikan Agama Islam">
            <anchor moveWithCells="1" sizeWithCells="1">
              <from>
                <xdr:col>0</xdr:col>
                <xdr:colOff>47625</xdr:colOff>
                <xdr:row>12</xdr:row>
                <xdr:rowOff>123825</xdr:rowOff>
              </from>
              <to>
                <xdr:col>0</xdr:col>
                <xdr:colOff>1571625</xdr:colOff>
                <xdr:row>12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101" r:id="rId16" name="Group Box 21">
          <controlPr defaultSize="0" autoFill="0" autoPict="0">
            <anchor moveWithCells="1">
              <from>
                <xdr:col>18</xdr:col>
                <xdr:colOff>85725</xdr:colOff>
                <xdr:row>19</xdr:row>
                <xdr:rowOff>76200</xdr:rowOff>
              </from>
              <to>
                <xdr:col>19</xdr:col>
                <xdr:colOff>114300</xdr:colOff>
                <xdr:row>24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6102" r:id="rId17" name="Group Box 22">
          <controlPr defaultSize="0" autoFill="0" autoPict="0">
            <anchor moveWithCells="1">
              <from>
                <xdr:col>20</xdr:col>
                <xdr:colOff>66675</xdr:colOff>
                <xdr:row>19</xdr:row>
                <xdr:rowOff>66675</xdr:rowOff>
              </from>
              <to>
                <xdr:col>21</xdr:col>
                <xdr:colOff>400050</xdr:colOff>
                <xdr:row>24</xdr:row>
                <xdr:rowOff>171450</xdr:rowOff>
              </to>
            </anchor>
          </controlPr>
        </control>
      </mc:Choice>
    </mc:AlternateContent>
  </controls>
</worksheet>
</file>

<file path=customUI/_rels/customUI.xml.rels><?xml version="1.0" encoding="UTF-8" standalone="yes"?>
<Relationships xmlns="http://schemas.openxmlformats.org/package/2006/relationships"><Relationship Id="boss" Type="http://schemas.openxmlformats.org/officeDocument/2006/relationships/image" Target="images/boss0.png"/></Relationships>
</file>

<file path=customUI/_rels/customUI14.xml.rels><?xml version="1.0" encoding="UTF-8" standalone="yes"?>
<Relationships xmlns="http://schemas.openxmlformats.org/package/2006/relationships"><Relationship Id="boss" Type="http://schemas.openxmlformats.org/officeDocument/2006/relationships/image" Target="images/boss.png"/></Relationships>
</file>

<file path=customUI/customUI.xml><?xml version="1.0" encoding="utf-8"?>
<customUI xmlns="http://schemas.microsoft.com/office/2006/01/customui">
  <commands>
    <command idMso="Help" enabled="false"/>
    <command idMso="WindowClose" enabled="false"/>
    <command idMso="WindowRestore" enabled="false"/>
    <command idMso="WindowMinimize" enabled="false"/>
    <command idMso="ApplicationOptionsDialog" enabled="false"/>
    <command idMso="FileExit" enabled="true"/>
    <command idMso="GroupPermissions" enabled="false"/>
  </commands>
  <ribbon startFromScratch="true">
    <officeMenu>
      <button idMso="FileNew" visible="false"/>
      <button idMso="FileOpen" visible="false"/>
      <button idMso="FileSaveAs" visible="false"/>
      <button idMso="FileSave" visible="false"/>
      <button idMso="Prepare" visible="false"/>
      <button idMso="Publish" visible="false"/>
    </officeMenu>
    <contextualTabs>
      <tabSet idMso="TabSetSmartArtTools" visible="false"/>
      <tabSet idMso="TabSetChartTools" visible="false"/>
      <tabSet idMso="TabSetDrawingTools" visible="fals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false"/>
    </contextualTabs>
    <tabs>
      <tab id="TabBaru" label="HOME" insertAfterMso="TabHome">
        <group id="clipboard1" label="Clipboard">
          <button idMso="PasteValues" visible="true" size="large" imageMso="Paste" label="Paste"/>
          <button idMso="Copy" visible="true" imageMso="Copy"/>
          <button idMso="FileSave" visible="true" imageMso="FileSave" label="Simpan"/>
          <button idMso="FileNewDefault" visible="true" imageMso="FileNewDefault" label="New"/>
          <button idMso="FileOpen" visible="true" imageMso="FileOpen" label="FileOpen"/>
          <gallery idMso="Undo" visible="true" imageMso="Undo" label="Undo"/>
          <gallery idMso="Redo" visible="true" imageMso="Redo" label="Redo"/>
        </group>
      </tab>
      <tab id="TabBaru1" label="PENGATURAN" insertAfterMso="TabReview">
        <group id="clipboard3" label="Clipboard">
          <button idMso="PasteValues" visible="true" size="large" imageMso="Paste" label="Paste"/>
          <button idMso="Copy" visible="true" imageMso="Copy"/>
          <button idMso="FileSave" visible="true" imageMso="FileSave" label="Simpan"/>
          <button idMso="FileNewDefault" visible="true" imageMso="FileNewDefault" label="New"/>
          <button idMso="FileOpen" visible="true" imageMso="FileOpen" label="FileOpen"/>
          <gallery idMso="Undo" visible="true" imageMso="Undo" label="Undo"/>
          <gallery idMso="Redo" visible="true" imageMso="Redo" label="Redo"/>
        </group>
        <group idMso="GroupFont"/>
        <group id="Show" label="Page Setup">
          <button idMso="MarginsCustomMargins" label="Batas Tepi" size="large" imageMso="PageMarginsGallery"/>
          <separator id="Separator3"/>
          <button idMso="RowHeight" label="Tinggi Baris" size="large" imageMso="RowHeight"/>
          <separator id="Separator4"/>
          <button idMso="PageSizeMorePaperSizesDialogExcel" label="Size Kertas" size="large" imageMso="PageSizeGallery"/>
          <separator id="Separator5"/>
          <button idMso="ColumnWidth" label="Lebar Column" size="large" imageMso="ColumnWidth"/>
        </group>
        <group id="Alat2" label="Peralatan">
          <splitButton idMso="FilePrintMenu" size="large"/>
          <separator id="Separator1"/>
          <button idMso="FilePrint" visible="true" size="large" imageMso="FilePrint" label="Print"/>
          <separator id="Separator2"/>
          <button idMso="MacroSecurity" label="Setting Macro" size="large"/>
        </group>
      </tab>
      <tab id="TabBaru3" label="TENTANG SAYA" insertAfterMso="TabSaya">
        <group id="clipboard5" label="Clipboard">
          <button idMso="PasteValues" visible="true" size="large" imageMso="Paste" label="Paste"/>
          <button idMso="Copy" visible="true" imageMso="Copy"/>
          <button idMso="FileSave" visible="true" imageMso="FileSave" label="Simpan"/>
          <button idMso="FileNewDefault" visible="true" imageMso="FileNewDefault" label="New"/>
          <button idMso="FileOpen" visible="true" imageMso="FileOpen" label="FileOpen"/>
          <gallery idMso="Undo" visible="true" imageMso="Undo" label="Undo"/>
          <gallery idMso="Redo" visible="true" imageMso="Redo" label="Redo"/>
        </group>
        <group id="maulidaini" label="tentang saya">
          <button id="lidain" image="boss" label="Author" size="large" onAction="lidain"/>
        </group>
      </tab>
    </tabs>
  </ribbon>
</customUI>
</file>

<file path=customUI/customUI14.xml><?xml version="1.0" encoding="utf-8"?>
<customUI xmlns="http://schemas.microsoft.com/office/2009/07/customui">
  <commands>
    <command idMso="Help" enabled="false"/>
    <command idMso="WindowClose" enabled="false"/>
    <command idMso="WindowRestore" enabled="false"/>
    <command idMso="WindowMinimize" enabled="false"/>
    <command idMso="ApplicationOptionsDialog" enabled="false"/>
    <command idMso="FileExit" enabled="true"/>
    <command idMso="GroupPermissions" enabled="false"/>
  </commands>
  <ribbon startFromScratch="true">
    <contextualTabs>
      <tabSet idMso="TabSetSmartArtTools" visible="false"/>
      <tabSet idMso="TabSetChartTools" visible="false"/>
      <tabSet idMso="TabSetDrawingTools" visible="fals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false"/>
    </contextualTabs>
    <tabs>
      <tab id="TabBaru" label="HOME" insertAfterMso="TabHome">
        <group id="clipboard1" label="Clipboard">
          <button idMso="PasteValues" visible="true" size="large" imageMso="Paste" label="Paste"/>
          <button idMso="Copy" visible="true" imageMso="Copy"/>
          <button idMso="FileSave" visible="true" imageMso="FileSave" label="Simpan"/>
          <button idMso="FileNewDefault" visible="true" imageMso="FileNewDefault" label="New"/>
          <button idMso="FileOpen" visible="true" imageMso="FileOpen" label="FileOpen"/>
          <gallery idMso="Undo" visible="true" imageMso="Undo" label="Undo"/>
          <gallery idMso="Redo" visible="true" imageMso="Redo" label="Redo"/>
        </group>
      </tab>
      <tab id="TabBaru1" label="PENGATURAN" insertAfterMso="TabReview">
        <group id="clipboard3" label="Clipboard">
          <button idMso="PasteValues" visible="true" size="large" imageMso="Paste" label="Paste"/>
          <button idMso="Copy" visible="true" imageMso="Copy"/>
          <button idMso="FileSave" visible="true" imageMso="FileSave" label="Simpan"/>
          <button idMso="FileNewDefault" visible="true" imageMso="FileNewDefault" label="New"/>
          <button idMso="FileOpen" visible="true" imageMso="FileOpen" label="FileOpen"/>
          <gallery idMso="Undo" visible="true" imageMso="Undo" label="Undo"/>
          <gallery idMso="Redo" visible="true" imageMso="Redo" label="Redo"/>
        </group>
        <group idMso="GroupFont"/>
        <group id="Show" label="Page Setup">
          <button idMso="MarginsCustomMargins" label="Batas Tepi" size="large" imageMso="PageMarginsGallery"/>
          <separator id="Separator3"/>
          <button idMso="RowHeight" label="Tinggi Baris" size="large" imageMso="RowHeight"/>
          <separator id="Separator4"/>
          <button idMso="PageSizeMorePaperSizesDialogExcel" label="Size Kertas" size="large" imageMso="PageSizeGallery"/>
          <separator id="Separator5"/>
          <button idMso="ColumnWidth" label="Lebar Column" size="large" imageMso="ColumnWidth"/>
        </group>
        <group id="Alat2" label="Peralatan">
          <splitButton idMso="FilePrintMenu" size="large"/>
          <separator id="Separator1"/>
          <button idMso="FilePrint" visible="true" size="large" imageMso="FilePrint" label="Print"/>
          <separator id="Separator2"/>
          <button idMso="MacroSecurity" label="Setting Macro" size="large"/>
        </group>
      </tab>
      <tab id="TabBaru2" label="TENTANG SAYA" insertAfterMso="TabSaya">
        <group id="clipboard5" label="Clipboard">
          <button idMso="PasteValues" visible="true" size="large" imageMso="Paste" label="Paste"/>
          <button idMso="Copy" visible="true" imageMso="Copy"/>
          <button idMso="FileSave" visible="true" imageMso="FileSave" label="Simpan"/>
          <button idMso="FileNewDefault" visible="true" imageMso="FileNewDefault" label="New"/>
          <button idMso="FileOpen" visible="true" imageMso="FileOpen" label="FileOpen"/>
          <gallery idMso="Undo" visible="true" imageMso="Undo" label="Undo"/>
          <gallery idMso="Redo" visible="true" imageMso="Redo" label="Redo"/>
        </group>
        <group id="maulidaini" label="tentang saya">
          <button id="lidain" image="boss" label="Author" size="large" onAction="lidain"/>
        </group>
      </tab>
    </tabs>
  </ribbon>
  <backstage>
    <button idMso="ApplicationOptionsDialog" visible="false"/>
    <tab idMso="TabInfo" visible="false"/>
    <button idMso="SaveObjectAs" visible="false"/>
    <button idMso="FileSave" visible="false"/>
    <button idMso="FileSaveAs" visible="false"/>
    <button idMso="FileOpen" visible="false"/>
    <button idMso="FileClose" visible="false"/>
    <button idMso="FileCloseDatabase" visible="false"/>
    <tab idMso="TabRecent" visible="false"/>
    <tab idMso="TabNew" visible="false"/>
    <tab idMso="TabShare" visible="false"/>
    <tab idMso="TabHelp" visible="false"/>
    <button idMso="ApplicationOptionsDialog" visible="fals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16</vt:i4>
      </vt:variant>
    </vt:vector>
  </HeadingPairs>
  <TitlesOfParts>
    <vt:vector size="25" baseType="lpstr">
      <vt:lpstr>menu</vt:lpstr>
      <vt:lpstr>biodata_ipa</vt:lpstr>
      <vt:lpstr>NILAI IPA</vt:lpstr>
      <vt:lpstr>C_hal_depan_A</vt:lpstr>
      <vt:lpstr>C_hal_belakang_A</vt:lpstr>
      <vt:lpstr>biodata_ips</vt:lpstr>
      <vt:lpstr>NILAI IPS</vt:lpstr>
      <vt:lpstr>C_hal_depan_S</vt:lpstr>
      <vt:lpstr>C_hal_belakang_S</vt:lpstr>
      <vt:lpstr>biodata_ips!BIODATA_IPA</vt:lpstr>
      <vt:lpstr>BIODATA_IPA</vt:lpstr>
      <vt:lpstr>BIODATA_IPS</vt:lpstr>
      <vt:lpstr>C_hal_depan_S!CARI_IPA</vt:lpstr>
      <vt:lpstr>CARI_IPA</vt:lpstr>
      <vt:lpstr>CARI_IPS</vt:lpstr>
      <vt:lpstr>C_hal_belakang_S!CARI2_IPA</vt:lpstr>
      <vt:lpstr>CARI2_IPA</vt:lpstr>
      <vt:lpstr>CARI2_IPS</vt:lpstr>
      <vt:lpstr>'NILAI IPS'!NILAI_A</vt:lpstr>
      <vt:lpstr>NILAI_A</vt:lpstr>
      <vt:lpstr>NILAI_S</vt:lpstr>
      <vt:lpstr>C_hal_belakang_A!Print_Area</vt:lpstr>
      <vt:lpstr>C_hal_belakang_S!Print_Area</vt:lpstr>
      <vt:lpstr>C_hal_depan_A!Print_Area</vt:lpstr>
      <vt:lpstr>C_hal_depan_S!Print_Area</vt:lpstr>
    </vt:vector>
  </TitlesOfParts>
  <Manager>Maulidaini</Manager>
  <Company>Lidain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Maulidaini, S.Pd.I</dc:creator>
  <cp:lastModifiedBy>Windows User</cp:lastModifiedBy>
  <cp:lastPrinted>2018-08-30T19:47:35Z</cp:lastPrinted>
  <dcterms:created xsi:type="dcterms:W3CDTF">2018-08-16T08:08:42Z</dcterms:created>
  <dcterms:modified xsi:type="dcterms:W3CDTF">2018-08-31T10:10:07Z</dcterms:modified>
</cp:coreProperties>
</file>